
<file path=[Content_Types].xml><?xml version="1.0" encoding="utf-8"?>
<Types xmlns="http://schemas.openxmlformats.org/package/2006/content-types">
  <Default Extension="bin" ContentType="application/vnd.openxmlformats-officedocument.spreadsheetml.customProperty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985" windowHeight="10365" activeTab="1"/>
  </bookViews>
  <sheets>
    <sheet name="项目信息" sheetId="1" r:id="rId1"/>
    <sheet name="低压配电柜" sheetId="4" r:id="rId2"/>
  </sheets>
  <definedNames>
    <definedName name="_xlnm._FilterDatabase" localSheetId="1" hidden="1">低压配电柜!$A$1:$K$185</definedName>
    <definedName name="cabinetData0205802a07e24d0abe4593ebd492c41d" hidden="1">低压配电柜!#REF!</definedName>
    <definedName name="cabinetData02fac6aaeb134490a17c72211fcd2989" hidden="1">低压配电柜!#REF!</definedName>
    <definedName name="cabinetData03707742f7214cbdbf16d5bd46f033e9" hidden="1">低压配电柜!#REF!</definedName>
    <definedName name="cabinetData07a7ee004b8e42afa41ee85a2bb9ff6f" hidden="1">低压配电柜!#REF!</definedName>
    <definedName name="cabinetData08975f4273044f81a9311a2784a9213e" hidden="1">低压配电柜!#REF!</definedName>
    <definedName name="cabinetData0acf7b42b3df4570b7fa1a2c3e8f6c6b" hidden="1">低压配电柜!#REF!</definedName>
    <definedName name="cabinetData0f341c33bed442e1be1591db094352ff" hidden="1">低压配电柜!#REF!</definedName>
    <definedName name="cabinetData13c136c608bd4574a829285c94e33b71" hidden="1">低压配电柜!#REF!</definedName>
    <definedName name="cabinetData145a56ac2d68474688a21e6adca16be3" hidden="1">低压配电柜!#REF!</definedName>
    <definedName name="cabinetData162222ba2bc54371b0c0890d0f1f7691" hidden="1">低压配电柜!#REF!</definedName>
    <definedName name="cabinetData162fcbaa32cb428f823854d1fe62dd2f" hidden="1">低压配电柜!#REF!</definedName>
    <definedName name="cabinetData163b23b474034fdc8b2bcf7d33e14513" hidden="1">低压配电柜!#REF!</definedName>
    <definedName name="cabinetData16ee3a2c68dc4e2e8798897f30583cca" hidden="1">低压配电柜!#REF!</definedName>
    <definedName name="cabinetData1d1aad0262f84263ac9b407273247a56" hidden="1">低压配电柜!#REF!</definedName>
    <definedName name="cabinetData1f7a96f2037e452c91d7b763cec81968" hidden="1">低压配电柜!#REF!</definedName>
    <definedName name="cabinetData2d606078f61e49a2b8fb9c0085f0f838" hidden="1">低压配电柜!#REF!</definedName>
    <definedName name="cabinetData2e14801af5aa46caa5c5744b235de004" hidden="1">低压配电柜!#REF!</definedName>
    <definedName name="cabinetData2e97e3da91a94b36a81167e2e76cd758" hidden="1">低压配电柜!#REF!</definedName>
    <definedName name="cabinetData2fbd12723e7c4935a11fbae94d8006c7" hidden="1">低压配电柜!#REF!</definedName>
    <definedName name="cabinetData31bf371f778648c5b45f722de529fb5a" hidden="1">低压配电柜!#REF!</definedName>
    <definedName name="cabinetData325386c200df4e56b208a85ec2ee97cc" hidden="1">低压配电柜!#REF!</definedName>
    <definedName name="cabinetData3620d1db1db84f7fab2158aab82bef5d" hidden="1">低压配电柜!#REF!</definedName>
    <definedName name="cabinetData37320f3a60044add871c702bd451adfc" hidden="1">低压配电柜!#REF!</definedName>
    <definedName name="cabinetData38cd3f61c00e4914a28e1e333818d60d" hidden="1">低压配电柜!#REF!</definedName>
    <definedName name="cabinetData398cbac0981846cfac2ebe2eb7a479b6" hidden="1">低压配电柜!#REF!</definedName>
    <definedName name="cabinetData39f8caf2a941434fa0bf247fe4958edf" hidden="1">低压配电柜!#REF!</definedName>
    <definedName name="cabinetData3d13d5dfc1874868b6cf6596d948db16" hidden="1">低压配电柜!#REF!</definedName>
    <definedName name="cabinetData3dcd30fec5474b91a5d1f7254ad008ac" hidden="1">低压配电柜!#REF!</definedName>
    <definedName name="cabinetData404a3b71cece4b18bb8726b26b550afd" hidden="1">低压配电柜!#REF!</definedName>
    <definedName name="cabinetData43ad7f3b766b42b58382507515716fe1" hidden="1">低压配电柜!#REF!</definedName>
    <definedName name="cabinetData45c609fea1b04085957e379a3de13fe7" hidden="1">低压配电柜!#REF!</definedName>
    <definedName name="cabinetData482a08de34444fb387b1864dda8f28b5" hidden="1">低压配电柜!#REF!</definedName>
    <definedName name="cabinetData48524861d9f24aadb51130a7427b417c" hidden="1">低压配电柜!#REF!</definedName>
    <definedName name="cabinetData4af7a81f230448e3bc064bab3f496973" hidden="1">低压配电柜!#REF!</definedName>
    <definedName name="cabinetData504489216ca04574b8d0d562ca4bd630" hidden="1">低压配电柜!#REF!</definedName>
    <definedName name="cabinetData540dcc9290214ca98b15c090d74b46d4" hidden="1">低压配电柜!#REF!</definedName>
    <definedName name="cabinetData5af610968a9f45d693d2651cad2794be" hidden="1">低压配电柜!#REF!</definedName>
    <definedName name="cabinetData5c37f632ba904e89b346a41e5868856b" hidden="1">低压配电柜!#REF!</definedName>
    <definedName name="cabinetData5cd5d5bf2a3f498c91969f7f56b70fe9" hidden="1">低压配电柜!$A$59:$K$83</definedName>
    <definedName name="cabinetData5d4b8982c32e4896abd90aeac4ed3d12" hidden="1">低压配电柜!$A$23:$K$47</definedName>
    <definedName name="cabinetData60288ace022d4015b4f5973a2c5309db" hidden="1">低压配电柜!#REF!</definedName>
    <definedName name="cabinetData6253c3f2822b4e72a469532fe832c84e" hidden="1">低压配电柜!#REF!</definedName>
    <definedName name="cabinetData626e5e7e5e4a4b1ea800b3ec0fa3a6ca" hidden="1">低压配电柜!#REF!</definedName>
    <definedName name="cabinetData62ff7ec52e2e49309a7e50168e67fe39" hidden="1">低压配电柜!#REF!</definedName>
    <definedName name="cabinetData65a163c10eaf4a9db03776a99e7d3d04" hidden="1">低压配电柜!#REF!</definedName>
    <definedName name="cabinetData6666ec9fcd874ea3ba9249f97f5d8e44" hidden="1">低压配电柜!#REF!</definedName>
    <definedName name="cabinetData66937477523e40f7b5a544a7f1812507" hidden="1">低压配电柜!#REF!</definedName>
    <definedName name="cabinetData68fd70fc9bbb4f4880227a7e02a0a5e2" hidden="1">低压配电柜!#REF!</definedName>
    <definedName name="cabinetData6cfb2691003a4bf8b33d2bb8cfafee97" hidden="1">低压配电柜!#REF!</definedName>
    <definedName name="cabinetData7123438103e84585986081b716f5b043" hidden="1">低压配电柜!#REF!</definedName>
    <definedName name="cabinetData74d501c359d347abac580c1d416616ee" hidden="1">低压配电柜!#REF!</definedName>
    <definedName name="cabinetData75ae327b520e453db0a3c909ad693ed3" hidden="1">低压配电柜!#REF!</definedName>
    <definedName name="cabinetData769cbab7238c421893ab898b2583ce8c" hidden="1">低压配电柜!#REF!</definedName>
    <definedName name="cabinetData78049811af8c4065a111bba2a04242d2" hidden="1">低压配电柜!#REF!</definedName>
    <definedName name="cabinetData784133b377d14ffc8aa33a9ec4451258" hidden="1">低压配电柜!#REF!</definedName>
    <definedName name="cabinetData78ec384dc2cd414d9c3e822ceb7f63fb" hidden="1">低压配电柜!#REF!</definedName>
    <definedName name="cabinetData790c4a46b1fa44c39d80caddab692fbe" hidden="1">低压配电柜!#REF!</definedName>
    <definedName name="cabinetData7c1df252d1c04434a8f410bb1d19fe5d" hidden="1">低压配电柜!#REF!</definedName>
    <definedName name="cabinetData7c1e93758d3743f588fc92011836e8ba" hidden="1">低压配电柜!#REF!</definedName>
    <definedName name="cabinetData7cc1d67ee8aa45c69b742fd74535156b" hidden="1">低压配电柜!#REF!</definedName>
    <definedName name="cabinetData7dd703f17d634f5384a69ab038f08551" hidden="1">低压配电柜!#REF!</definedName>
    <definedName name="cabinetData7e443ee177da402198e6482eef7c09a6" hidden="1">低压配电柜!#REF!</definedName>
    <definedName name="cabinetData80c5b090422f489dad7da533c2e54445" hidden="1">低压配电柜!#REF!</definedName>
    <definedName name="cabinetData882b540f276947b3ba9b8896c585dbb8" hidden="1">低压配电柜!#REF!</definedName>
    <definedName name="cabinetData8a2f353eb7b3415e83b0afc362f5b5b3" hidden="1">低压配电柜!#REF!</definedName>
    <definedName name="cabinetData8add5a5b2e9746fea1bf9d84ba5568ac" hidden="1">低压配电柜!#REF!</definedName>
    <definedName name="cabinetData8c12e2249aa744e0a0115885b9dfe38d" hidden="1">低压配电柜!#REF!</definedName>
    <definedName name="cabinetData8e0ee1ea58714ecc960f36a0a062eb8c" hidden="1">低压配电柜!#REF!</definedName>
    <definedName name="cabinetData91d9457121874dccbaf1d549d83ae189" hidden="1">低压配电柜!#REF!</definedName>
    <definedName name="cabinetData9612a007d0e44656ab7a1fe3fb3695e0" hidden="1">低压配电柜!#REF!</definedName>
    <definedName name="cabinetData991b21a789544b9487dbd250d4d0d06f" hidden="1">低压配电柜!#REF!</definedName>
    <definedName name="cabinetData9b263261fcc7464780ca1db1e5c95b9e" hidden="1">低压配电柜!#REF!</definedName>
    <definedName name="cabinetDataa55528c3f35b4551b3d9aeb71978dd14" hidden="1">低压配电柜!#REF!</definedName>
    <definedName name="cabinetDataaca5a0263e4e43fea023d4fafe0258c9" hidden="1">低压配电柜!#REF!</definedName>
    <definedName name="cabinetDataae959429194e44e985eb971afee1336f" hidden="1">低压配电柜!#REF!</definedName>
    <definedName name="cabinetDataafca0b7d38f8467b992555cf8e0e502c" hidden="1">低压配电柜!#REF!</definedName>
    <definedName name="cabinetDatab096691247ad43f98e27a977283a1e12" hidden="1">低压配电柜!#REF!</definedName>
    <definedName name="cabinetDatab0eedfd8de614c9aa16b73822135c13d" hidden="1">低压配电柜!$A$166:$K$175</definedName>
    <definedName name="cabinetDatab14c2365b65641b0b893849c750955f7" hidden="1">低压配电柜!#REF!</definedName>
    <definedName name="cabinetDatabf76fecf50d54f6093424d1ba9192a82" hidden="1">低压配电柜!#REF!</definedName>
    <definedName name="cabinetDatabf792bccfbc042f0b096d1e86218af73" hidden="1">低压配电柜!#REF!</definedName>
    <definedName name="cabinetDatac17e89ef423646dfa763b88f6f767e49" hidden="1">低压配电柜!#REF!</definedName>
    <definedName name="cabinetDatac427aa9ec6dc41c8aa2486d7fcd87e16" hidden="1">低压配电柜!#REF!</definedName>
    <definedName name="cabinetDatac521c1f728b64bc398011e411ce1d706" hidden="1">低压配电柜!#REF!</definedName>
    <definedName name="cabinetDatac615a5d1e46447f0b55999d1759b05d2" hidden="1">低压配电柜!#REF!</definedName>
    <definedName name="cabinetDatac74ff29ba0584702a49288fea70483db" hidden="1">低压配电柜!#REF!</definedName>
    <definedName name="cabinetDataca2f12ca131e4f578c01d96f8ddc4f53" hidden="1">低压配电柜!#REF!</definedName>
    <definedName name="cabinetDatacacbbd70616a4ecd9cd27a67a1a9efdb" hidden="1">低压配电柜!#REF!</definedName>
    <definedName name="cabinetDatacf981e315f7140f89e7ffa1536783cf3" hidden="1">低压配电柜!#REF!</definedName>
    <definedName name="cabinetDatad4af91e111594e38a464fa049cde987d" hidden="1">低压配电柜!#REF!</definedName>
    <definedName name="cabinetDatad5a4e786a19643fcb31d17faf5455120" hidden="1">低压配电柜!#REF!</definedName>
    <definedName name="cabinetDatadbaa6c5d730147b28b2694f9ed63c68c" hidden="1">低压配电柜!#REF!</definedName>
    <definedName name="cabinetDatadc265982898341f4a2f4f6c007cbe07c" hidden="1">低压配电柜!#REF!</definedName>
    <definedName name="cabinetDatae552e61a7d114444a7016e5f0a1fa86c" hidden="1">低压配电柜!#REF!</definedName>
    <definedName name="cabinetDatae6622587c07b4bcba8ac7a48ad1b42b4" hidden="1">低压配电柜!#REF!</definedName>
    <definedName name="cabinetDatae769e31a440947f88c8d35edd562c9cf" hidden="1">低压配电柜!$A$131:$K$154</definedName>
    <definedName name="cabinetDatae845e8c4a895426bb267ed2b26624e04" hidden="1">低压配电柜!#REF!</definedName>
    <definedName name="cabinetDatae8c807a76955465da4741559ede8fa88" hidden="1">低压配电柜!#REF!</definedName>
    <definedName name="cabinetDatae8dbdce9202646be931f465032b0b237" hidden="1">低压配电柜!#REF!</definedName>
    <definedName name="cabinetDataea1d67f9e5404ca3883be6df9c18e171" hidden="1">低压配电柜!#REF!</definedName>
    <definedName name="cabinetDataed6afb20a2aa4c358ae9ab28c8207f87" hidden="1">低压配电柜!#REF!</definedName>
    <definedName name="cabinetDataee0f92c7c7c7418d8eea77a74ed3c329" hidden="1">低压配电柜!#REF!</definedName>
    <definedName name="cabinetDataeed1c78fefe44d37903dac5016b94f68" hidden="1">低压配电柜!#REF!</definedName>
    <definedName name="cabinetDataef2bd1a7907546a6b3ec68cb4d3661cb" hidden="1">低压配电柜!#REF!</definedName>
    <definedName name="cabinetDataf070423bf8964bd4a55e654ad1aafe95" hidden="1">低压配电柜!#REF!</definedName>
    <definedName name="cabinetDataf3ff1818ba374df0b3470445ca78d6a8" hidden="1">低压配电柜!#REF!</definedName>
    <definedName name="cabinetDataf5609c67336e4f2db3d48ea12e9d7e6c" hidden="1">低压配电柜!#REF!</definedName>
    <definedName name="cabinetDataf6081e0fdb3b4ea78c028cd73aa83ac3" hidden="1">低压配电柜!$A$95:$K$119</definedName>
    <definedName name="cabinetDatafceab69183c6443abc2b50c1fb2680e0" hidden="1">低压配电柜!#REF!</definedName>
    <definedName name="cabinetDatafe279870bd814cd399b10387a5da0b28" hidden="1">低压配电柜!#REF!</definedName>
    <definedName name="cabinetReserve0205802a07e24d0abe4593ebd492c41d" hidden="1">低压配电柜!#REF!</definedName>
    <definedName name="cabinetReserve02fac6aaeb134490a17c72211fcd2989" hidden="1">低压配电柜!#REF!</definedName>
    <definedName name="cabinetReserve03707742f7214cbdbf16d5bd46f033e9" hidden="1">低压配电柜!#REF!</definedName>
    <definedName name="cabinetReserve07a7ee004b8e42afa41ee85a2bb9ff6f" hidden="1">低压配电柜!#REF!</definedName>
    <definedName name="cabinetReserve08975f4273044f81a9311a2784a9213e" hidden="1">低压配电柜!#REF!</definedName>
    <definedName name="cabinetReserve0acf7b42b3df4570b7fa1a2c3e8f6c6b" hidden="1">低压配电柜!#REF!</definedName>
    <definedName name="cabinetReserve0f341c33bed442e1be1591db094352ff" hidden="1">低压配电柜!#REF!</definedName>
    <definedName name="cabinetReserve13c136c608bd4574a829285c94e33b71" hidden="1">低压配电柜!#REF!</definedName>
    <definedName name="cabinetReserve145a56ac2d68474688a21e6adca16be3" hidden="1">低压配电柜!#REF!</definedName>
    <definedName name="cabinetReserve162222ba2bc54371b0c0890d0f1f7691" hidden="1">低压配电柜!#REF!</definedName>
    <definedName name="cabinetReserve162fcbaa32cb428f823854d1fe62dd2f" hidden="1">低压配电柜!#REF!</definedName>
    <definedName name="cabinetReserve163b23b474034fdc8b2bcf7d33e14513" hidden="1">低压配电柜!#REF!</definedName>
    <definedName name="cabinetReserve16ee3a2c68dc4e2e8798897f30583cca" hidden="1">低压配电柜!#REF!</definedName>
    <definedName name="cabinetReserve1d1aad0262f84263ac9b407273247a56" hidden="1">低压配电柜!#REF!</definedName>
    <definedName name="cabinetReserve1f7a96f2037e452c91d7b763cec81968" hidden="1">低压配电柜!#REF!</definedName>
    <definedName name="cabinetReserve2d606078f61e49a2b8fb9c0085f0f838" hidden="1">低压配电柜!#REF!</definedName>
    <definedName name="cabinetReserve2e14801af5aa46caa5c5744b235de004" hidden="1">低压配电柜!#REF!</definedName>
    <definedName name="cabinetReserve2e97e3da91a94b36a81167e2e76cd758" hidden="1">低压配电柜!#REF!</definedName>
    <definedName name="cabinetReserve2fbd12723e7c4935a11fbae94d8006c7" hidden="1">低压配电柜!#REF!</definedName>
    <definedName name="cabinetReserve31bf371f778648c5b45f722de529fb5a" hidden="1">低压配电柜!#REF!</definedName>
    <definedName name="cabinetReserve325386c200df4e56b208a85ec2ee97cc" hidden="1">低压配电柜!#REF!</definedName>
    <definedName name="cabinetReserve3620d1db1db84f7fab2158aab82bef5d" hidden="1">低压配电柜!#REF!</definedName>
    <definedName name="cabinetReserve37320f3a60044add871c702bd451adfc" hidden="1">低压配电柜!#REF!</definedName>
    <definedName name="cabinetReserve38cd3f61c00e4914a28e1e333818d60d" hidden="1">低压配电柜!#REF!</definedName>
    <definedName name="cabinetReserve398cbac0981846cfac2ebe2eb7a479b6" hidden="1">低压配电柜!#REF!</definedName>
    <definedName name="cabinetReserve39f8caf2a941434fa0bf247fe4958edf" hidden="1">低压配电柜!#REF!</definedName>
    <definedName name="cabinetReserve3d13d5dfc1874868b6cf6596d948db16" hidden="1">低压配电柜!#REF!</definedName>
    <definedName name="cabinetReserve3dcd30fec5474b91a5d1f7254ad008ac" hidden="1">低压配电柜!#REF!</definedName>
    <definedName name="cabinetReserve404a3b71cece4b18bb8726b26b550afd" hidden="1">低压配电柜!#REF!</definedName>
    <definedName name="cabinetReserve43ad7f3b766b42b58382507515716fe1" hidden="1">低压配电柜!#REF!</definedName>
    <definedName name="cabinetReserve45c609fea1b04085957e379a3de13fe7" hidden="1">低压配电柜!#REF!</definedName>
    <definedName name="cabinetReserve482a08de34444fb387b1864dda8f28b5" hidden="1">低压配电柜!#REF!</definedName>
    <definedName name="cabinetReserve48524861d9f24aadb51130a7427b417c" hidden="1">低压配电柜!#REF!</definedName>
    <definedName name="cabinetReserve4af7a81f230448e3bc064bab3f496973" hidden="1">低压配电柜!#REF!</definedName>
    <definedName name="cabinetReserve504489216ca04574b8d0d562ca4bd630" hidden="1">低压配电柜!#REF!</definedName>
    <definedName name="cabinetReserve540dcc9290214ca98b15c090d74b46d4" hidden="1">低压配电柜!#REF!</definedName>
    <definedName name="cabinetReserve5af610968a9f45d693d2651cad2794be" hidden="1">低压配电柜!#REF!</definedName>
    <definedName name="cabinetReserve5c37f632ba904e89b346a41e5868856b" hidden="1">低压配电柜!#REF!</definedName>
    <definedName name="cabinetReserve5cd5d5bf2a3f498c91969f7f56b70fe9" hidden="1">低压配电柜!$A$83:$K$90</definedName>
    <definedName name="cabinetReserve5d4b8982c32e4896abd90aeac4ed3d12" hidden="1">低压配电柜!$A$47:$K$54</definedName>
    <definedName name="cabinetReserve60288ace022d4015b4f5973a2c5309db" hidden="1">低压配电柜!#REF!</definedName>
    <definedName name="cabinetReserve6253c3f2822b4e72a469532fe832c84e" hidden="1">低压配电柜!#REF!</definedName>
    <definedName name="cabinetReserve626e5e7e5e4a4b1ea800b3ec0fa3a6ca" hidden="1">低压配电柜!#REF!</definedName>
    <definedName name="cabinetReserve62ff7ec52e2e49309a7e50168e67fe39" hidden="1">低压配电柜!#REF!</definedName>
    <definedName name="cabinetReserve65a163c10eaf4a9db03776a99e7d3d04" hidden="1">低压配电柜!#REF!</definedName>
    <definedName name="cabinetReserve6666ec9fcd874ea3ba9249f97f5d8e44" hidden="1">低压配电柜!#REF!</definedName>
    <definedName name="cabinetReserve66937477523e40f7b5a544a7f1812507" hidden="1">低压配电柜!#REF!</definedName>
    <definedName name="cabinetReserve68fd70fc9bbb4f4880227a7e02a0a5e2" hidden="1">低压配电柜!#REF!</definedName>
    <definedName name="cabinetReserve6cfb2691003a4bf8b33d2bb8cfafee97" hidden="1">低压配电柜!#REF!</definedName>
    <definedName name="cabinetReserve7123438103e84585986081b716f5b043" hidden="1">低压配电柜!#REF!</definedName>
    <definedName name="cabinetReserve74d501c359d347abac580c1d416616ee" hidden="1">低压配电柜!#REF!</definedName>
    <definedName name="cabinetReserve75ae327b520e453db0a3c909ad693ed3" hidden="1">低压配电柜!#REF!</definedName>
    <definedName name="cabinetReserve769cbab7238c421893ab898b2583ce8c" hidden="1">低压配电柜!#REF!</definedName>
    <definedName name="cabinetReserve78049811af8c4065a111bba2a04242d2" hidden="1">低压配电柜!#REF!</definedName>
    <definedName name="cabinetReserve784133b377d14ffc8aa33a9ec4451258" hidden="1">低压配电柜!#REF!</definedName>
    <definedName name="cabinetReserve78ec384dc2cd414d9c3e822ceb7f63fb" hidden="1">低压配电柜!#REF!</definedName>
    <definedName name="cabinetReserve790c4a46b1fa44c39d80caddab692fbe" hidden="1">低压配电柜!#REF!</definedName>
    <definedName name="cabinetReserve7c1df252d1c04434a8f410bb1d19fe5d" hidden="1">低压配电柜!#REF!</definedName>
    <definedName name="cabinetReserve7c1e93758d3743f588fc92011836e8ba" hidden="1">低压配电柜!#REF!</definedName>
    <definedName name="cabinetReserve7cc1d67ee8aa45c69b742fd74535156b" hidden="1">低压配电柜!#REF!</definedName>
    <definedName name="cabinetReserve7dd703f17d634f5384a69ab038f08551" hidden="1">低压配电柜!#REF!</definedName>
    <definedName name="cabinetReserve7e443ee177da402198e6482eef7c09a6" hidden="1">低压配电柜!#REF!</definedName>
    <definedName name="cabinetReserve80c5b090422f489dad7da533c2e54445" hidden="1">低压配电柜!#REF!</definedName>
    <definedName name="cabinetReserve882b540f276947b3ba9b8896c585dbb8" hidden="1">低压配电柜!#REF!</definedName>
    <definedName name="cabinetReserve8a2f353eb7b3415e83b0afc362f5b5b3" hidden="1">低压配电柜!#REF!</definedName>
    <definedName name="cabinetReserve8add5a5b2e9746fea1bf9d84ba5568ac" hidden="1">低压配电柜!#REF!</definedName>
    <definedName name="cabinetReserve8c12e2249aa744e0a0115885b9dfe38d" hidden="1">低压配电柜!#REF!</definedName>
    <definedName name="cabinetReserve8e0ee1ea58714ecc960f36a0a062eb8c" hidden="1">低压配电柜!#REF!</definedName>
    <definedName name="cabinetReserve91d9457121874dccbaf1d549d83ae189" hidden="1">低压配电柜!#REF!</definedName>
    <definedName name="cabinetReserve9612a007d0e44656ab7a1fe3fb3695e0" hidden="1">低压配电柜!#REF!</definedName>
    <definedName name="cabinetReserve991b21a789544b9487dbd250d4d0d06f" hidden="1">低压配电柜!#REF!</definedName>
    <definedName name="cabinetReserve9b263261fcc7464780ca1db1e5c95b9e" hidden="1">低压配电柜!#REF!</definedName>
    <definedName name="cabinetReservea55528c3f35b4551b3d9aeb71978dd14" hidden="1">低压配电柜!#REF!</definedName>
    <definedName name="cabinetReserveaca5a0263e4e43fea023d4fafe0258c9" hidden="1">低压配电柜!#REF!</definedName>
    <definedName name="cabinetReserveae959429194e44e985eb971afee1336f" hidden="1">低压配电柜!#REF!</definedName>
    <definedName name="cabinetReserveafca0b7d38f8467b992555cf8e0e502c" hidden="1">低压配电柜!#REF!</definedName>
    <definedName name="cabinetReserveb096691247ad43f98e27a977283a1e12" hidden="1">低压配电柜!#REF!</definedName>
    <definedName name="cabinetReserveb0eedfd8de614c9aa16b73822135c13d" hidden="1">低压配电柜!$A$175:$K$182</definedName>
    <definedName name="cabinetReserveb14c2365b65641b0b893849c750955f7" hidden="1">低压配电柜!#REF!</definedName>
    <definedName name="cabinetReservebf76fecf50d54f6093424d1ba9192a82" hidden="1">低压配电柜!#REF!</definedName>
    <definedName name="cabinetReservebf792bccfbc042f0b096d1e86218af73" hidden="1">低压配电柜!#REF!</definedName>
    <definedName name="cabinetReservec17e89ef423646dfa763b88f6f767e49" hidden="1">低压配电柜!#REF!</definedName>
    <definedName name="cabinetReservec427aa9ec6dc41c8aa2486d7fcd87e16" hidden="1">低压配电柜!#REF!</definedName>
    <definedName name="cabinetReservec521c1f728b64bc398011e411ce1d706" hidden="1">低压配电柜!#REF!</definedName>
    <definedName name="cabinetReservec615a5d1e46447f0b55999d1759b05d2" hidden="1">低压配电柜!#REF!</definedName>
    <definedName name="cabinetReservec74ff29ba0584702a49288fea70483db" hidden="1">低压配电柜!#REF!</definedName>
    <definedName name="cabinetReserveca2f12ca131e4f578c01d96f8ddc4f53" hidden="1">低压配电柜!#REF!</definedName>
    <definedName name="cabinetReservecacbbd70616a4ecd9cd27a67a1a9efdb" hidden="1">低压配电柜!#REF!</definedName>
    <definedName name="cabinetReservecf981e315f7140f89e7ffa1536783cf3" hidden="1">低压配电柜!#REF!</definedName>
    <definedName name="cabinetReserved4af91e111594e38a464fa049cde987d" hidden="1">低压配电柜!#REF!</definedName>
    <definedName name="cabinetReserved5a4e786a19643fcb31d17faf5455120" hidden="1">低压配电柜!#REF!</definedName>
    <definedName name="cabinetReservedbaa6c5d730147b28b2694f9ed63c68c" hidden="1">低压配电柜!#REF!</definedName>
    <definedName name="cabinetReservedc265982898341f4a2f4f6c007cbe07c" hidden="1">低压配电柜!#REF!</definedName>
    <definedName name="cabinetReservee552e61a7d114444a7016e5f0a1fa86c" hidden="1">低压配电柜!#REF!</definedName>
    <definedName name="cabinetReservee6622587c07b4bcba8ac7a48ad1b42b4" hidden="1">低压配电柜!#REF!</definedName>
    <definedName name="cabinetReservee769e31a440947f88c8d35edd562c9cf" hidden="1">低压配电柜!$A$154:$K$161</definedName>
    <definedName name="cabinetReservee845e8c4a895426bb267ed2b26624e04" hidden="1">低压配电柜!#REF!</definedName>
    <definedName name="cabinetReservee8c807a76955465da4741559ede8fa88" hidden="1">低压配电柜!#REF!</definedName>
    <definedName name="cabinetReservee8dbdce9202646be931f465032b0b237" hidden="1">低压配电柜!#REF!</definedName>
    <definedName name="cabinetReserveea1d67f9e5404ca3883be6df9c18e171" hidden="1">低压配电柜!#REF!</definedName>
    <definedName name="cabinetReserveed6afb20a2aa4c358ae9ab28c8207f87" hidden="1">低压配电柜!#REF!</definedName>
    <definedName name="cabinetReserveee0f92c7c7c7418d8eea77a74ed3c329" hidden="1">低压配电柜!#REF!</definedName>
    <definedName name="cabinetReserveeed1c78fefe44d37903dac5016b94f68" hidden="1">低压配电柜!#REF!</definedName>
    <definedName name="cabinetReserveef2bd1a7907546a6b3ec68cb4d3661cb" hidden="1">低压配电柜!#REF!</definedName>
    <definedName name="cabinetReservef070423bf8964bd4a55e654ad1aafe95" hidden="1">低压配电柜!#REF!</definedName>
    <definedName name="cabinetReservef3ff1818ba374df0b3470445ca78d6a8" hidden="1">低压配电柜!#REF!</definedName>
    <definedName name="cabinetReservef5609c67336e4f2db3d48ea12e9d7e6c" hidden="1">低压配电柜!#REF!</definedName>
    <definedName name="cabinetReservef6081e0fdb3b4ea78c028cd73aa83ac3" hidden="1">低压配电柜!$A$119:$K$126</definedName>
    <definedName name="cabinetReservefceab69183c6443abc2b50c1fb2680e0" hidden="1">低压配电柜!#REF!</definedName>
    <definedName name="cabinetReservefe279870bd814cd399b10387a5da0b28" hidden="1">低压配电柜!#REF!</definedName>
    <definedName name="cabinetTable0205802a07e24d0abe4593ebd492c41d" hidden="1">低压配电柜!#REF!</definedName>
    <definedName name="cabinetTable02fac6aaeb134490a17c72211fcd2989" hidden="1">低压配电柜!#REF!</definedName>
    <definedName name="cabinetTable03707742f7214cbdbf16d5bd46f033e9" hidden="1">低压配电柜!#REF!</definedName>
    <definedName name="cabinetTable07a7ee004b8e42afa41ee85a2bb9ff6f" hidden="1">低压配电柜!#REF!</definedName>
    <definedName name="cabinetTable08975f4273044f81a9311a2784a9213e" hidden="1">低压配电柜!#REF!</definedName>
    <definedName name="cabinetTable0acf7b42b3df4570b7fa1a2c3e8f6c6b" hidden="1">低压配电柜!#REF!</definedName>
    <definedName name="cabinetTable0f341c33bed442e1be1591db094352ff" hidden="1">低压配电柜!#REF!</definedName>
    <definedName name="cabinetTable13c136c608bd4574a829285c94e33b71" hidden="1">低压配电柜!#REF!</definedName>
    <definedName name="cabinetTable145a56ac2d68474688a21e6adca16be3" hidden="1">低压配电柜!#REF!</definedName>
    <definedName name="cabinetTable162222ba2bc54371b0c0890d0f1f7691" hidden="1">低压配电柜!#REF!</definedName>
    <definedName name="cabinetTable162fcbaa32cb428f823854d1fe62dd2f" hidden="1">低压配电柜!#REF!</definedName>
    <definedName name="cabinetTable163b23b474034fdc8b2bcf7d33e14513" hidden="1">低压配电柜!#REF!</definedName>
    <definedName name="cabinetTable16ee3a2c68dc4e2e8798897f30583cca" hidden="1">低压配电柜!#REF!</definedName>
    <definedName name="cabinetTable1d1aad0262f84263ac9b407273247a56" hidden="1">低压配电柜!#REF!</definedName>
    <definedName name="cabinetTable1f7a96f2037e452c91d7b763cec81968" hidden="1">低压配电柜!#REF!</definedName>
    <definedName name="cabinetTable2d606078f61e49a2b8fb9c0085f0f838" hidden="1">低压配电柜!#REF!</definedName>
    <definedName name="cabinetTable2e14801af5aa46caa5c5744b235de004" hidden="1">低压配电柜!#REF!</definedName>
    <definedName name="cabinetTable2e97e3da91a94b36a81167e2e76cd758" hidden="1">低压配电柜!#REF!</definedName>
    <definedName name="cabinetTable2fbd12723e7c4935a11fbae94d8006c7" hidden="1">低压配电柜!#REF!</definedName>
    <definedName name="cabinetTable31bf371f778648c5b45f722de529fb5a" hidden="1">低压配电柜!#REF!</definedName>
    <definedName name="cabinetTable325386c200df4e56b208a85ec2ee97cc" hidden="1">低压配电柜!#REF!</definedName>
    <definedName name="cabinetTable3620d1db1db84f7fab2158aab82bef5d" hidden="1">低压配电柜!#REF!</definedName>
    <definedName name="cabinetTable37320f3a60044add871c702bd451adfc" hidden="1">低压配电柜!#REF!</definedName>
    <definedName name="cabinetTable38cd3f61c00e4914a28e1e333818d60d" hidden="1">低压配电柜!#REF!</definedName>
    <definedName name="cabinetTable398cbac0981846cfac2ebe2eb7a479b6" hidden="1">低压配电柜!#REF!</definedName>
    <definedName name="cabinetTable39f8caf2a941434fa0bf247fe4958edf" hidden="1">低压配电柜!#REF!</definedName>
    <definedName name="cabinetTable3d13d5dfc1874868b6cf6596d948db16" hidden="1">低压配电柜!#REF!</definedName>
    <definedName name="cabinetTable3dcd30fec5474b91a5d1f7254ad008ac" hidden="1">低压配电柜!#REF!</definedName>
    <definedName name="cabinetTable404a3b71cece4b18bb8726b26b550afd" hidden="1">低压配电柜!#REF!</definedName>
    <definedName name="cabinetTable43ad7f3b766b42b58382507515716fe1" hidden="1">低压配电柜!#REF!</definedName>
    <definedName name="cabinetTable45c609fea1b04085957e379a3de13fe7" hidden="1">低压配电柜!#REF!</definedName>
    <definedName name="cabinetTable482a08de34444fb387b1864dda8f28b5" hidden="1">低压配电柜!#REF!</definedName>
    <definedName name="cabinetTable48524861d9f24aadb51130a7427b417c" hidden="1">低压配电柜!#REF!</definedName>
    <definedName name="cabinetTable4af7a81f230448e3bc064bab3f496973" hidden="1">低压配电柜!#REF!</definedName>
    <definedName name="cabinetTable504489216ca04574b8d0d562ca4bd630" hidden="1">低压配电柜!#REF!</definedName>
    <definedName name="cabinetTable540dcc9290214ca98b15c090d74b46d4" hidden="1">低压配电柜!#REF!</definedName>
    <definedName name="cabinetTable5af610968a9f45d693d2651cad2794be" hidden="1">低压配电柜!#REF!</definedName>
    <definedName name="cabinetTable5c37f632ba904e89b346a41e5868856b" hidden="1">低压配电柜!#REF!</definedName>
    <definedName name="cabinetTable5cd5d5bf2a3f498c91969f7f56b70fe9" hidden="1">低压配电柜!$A$56:$K$91</definedName>
    <definedName name="cabinetTable5d4b8982c32e4896abd90aeac4ed3d12" hidden="1">低压配电柜!$A$20:$K$55</definedName>
    <definedName name="cabinetTable60288ace022d4015b4f5973a2c5309db" hidden="1">低压配电柜!#REF!</definedName>
    <definedName name="cabinetTable6253c3f2822b4e72a469532fe832c84e" hidden="1">低压配电柜!#REF!</definedName>
    <definedName name="cabinetTable626e5e7e5e4a4b1ea800b3ec0fa3a6ca" hidden="1">低压配电柜!#REF!</definedName>
    <definedName name="cabinetTable62ff7ec52e2e49309a7e50168e67fe39" hidden="1">低压配电柜!#REF!</definedName>
    <definedName name="cabinetTable65a163c10eaf4a9db03776a99e7d3d04" hidden="1">低压配电柜!#REF!</definedName>
    <definedName name="cabinetTable6666ec9fcd874ea3ba9249f97f5d8e44" hidden="1">低压配电柜!#REF!</definedName>
    <definedName name="cabinetTable66937477523e40f7b5a544a7f1812507" hidden="1">低压配电柜!#REF!</definedName>
    <definedName name="cabinetTable68fd70fc9bbb4f4880227a7e02a0a5e2" hidden="1">低压配电柜!#REF!</definedName>
    <definedName name="cabinetTable6cfb2691003a4bf8b33d2bb8cfafee97" hidden="1">低压配电柜!#REF!</definedName>
    <definedName name="cabinetTable7123438103e84585986081b716f5b043" hidden="1">低压配电柜!#REF!</definedName>
    <definedName name="cabinetTable74d501c359d347abac580c1d416616ee" hidden="1">低压配电柜!#REF!</definedName>
    <definedName name="cabinetTable75ae327b520e453db0a3c909ad693ed3" hidden="1">低压配电柜!#REF!</definedName>
    <definedName name="cabinetTable769cbab7238c421893ab898b2583ce8c" hidden="1">低压配电柜!#REF!</definedName>
    <definedName name="cabinetTable78049811af8c4065a111bba2a04242d2" hidden="1">低压配电柜!#REF!</definedName>
    <definedName name="cabinetTable784133b377d14ffc8aa33a9ec4451258" hidden="1">低压配电柜!#REF!</definedName>
    <definedName name="cabinetTable78ec384dc2cd414d9c3e822ceb7f63fb" hidden="1">低压配电柜!#REF!</definedName>
    <definedName name="cabinetTable790c4a46b1fa44c39d80caddab692fbe" hidden="1">低压配电柜!#REF!</definedName>
    <definedName name="cabinetTable7c1df252d1c04434a8f410bb1d19fe5d" hidden="1">低压配电柜!#REF!</definedName>
    <definedName name="cabinetTable7c1e93758d3743f588fc92011836e8ba" hidden="1">低压配电柜!#REF!</definedName>
    <definedName name="cabinetTable7cc1d67ee8aa45c69b742fd74535156b" hidden="1">低压配电柜!#REF!</definedName>
    <definedName name="cabinetTable7dd703f17d634f5384a69ab038f08551" hidden="1">低压配电柜!#REF!</definedName>
    <definedName name="cabinetTable7e443ee177da402198e6482eef7c09a6" hidden="1">低压配电柜!#REF!</definedName>
    <definedName name="cabinetTable80c5b090422f489dad7da533c2e54445" hidden="1">低压配电柜!#REF!</definedName>
    <definedName name="cabinetTable882b540f276947b3ba9b8896c585dbb8" hidden="1">低压配电柜!#REF!</definedName>
    <definedName name="cabinetTable8a2f353eb7b3415e83b0afc362f5b5b3" hidden="1">低压配电柜!#REF!</definedName>
    <definedName name="cabinetTable8add5a5b2e9746fea1bf9d84ba5568ac" hidden="1">低压配电柜!#REF!</definedName>
    <definedName name="cabinetTable8c12e2249aa744e0a0115885b9dfe38d" hidden="1">低压配电柜!#REF!</definedName>
    <definedName name="cabinetTable8e0ee1ea58714ecc960f36a0a062eb8c" hidden="1">低压配电柜!#REF!</definedName>
    <definedName name="cabinetTable91d9457121874dccbaf1d549d83ae189" hidden="1">低压配电柜!#REF!</definedName>
    <definedName name="cabinetTable9612a007d0e44656ab7a1fe3fb3695e0" hidden="1">低压配电柜!#REF!</definedName>
    <definedName name="cabinetTable991b21a789544b9487dbd250d4d0d06f" hidden="1">低压配电柜!#REF!</definedName>
    <definedName name="cabinetTable9b263261fcc7464780ca1db1e5c95b9e" hidden="1">低压配电柜!#REF!</definedName>
    <definedName name="cabinetTablea55528c3f35b4551b3d9aeb71978dd14" hidden="1">低压配电柜!#REF!</definedName>
    <definedName name="cabinetTableaca5a0263e4e43fea023d4fafe0258c9" hidden="1">低压配电柜!#REF!</definedName>
    <definedName name="cabinetTableae959429194e44e985eb971afee1336f" hidden="1">低压配电柜!#REF!</definedName>
    <definedName name="cabinetTableafca0b7d38f8467b992555cf8e0e502c" hidden="1">低压配电柜!#REF!</definedName>
    <definedName name="cabinetTableb096691247ad43f98e27a977283a1e12" hidden="1">低压配电柜!#REF!</definedName>
    <definedName name="cabinetTableb0eedfd8de614c9aa16b73822135c13d" hidden="1">低压配电柜!$A$163:$K$185</definedName>
    <definedName name="cabinetTableb14c2365b65641b0b893849c750955f7" hidden="1">低压配电柜!#REF!</definedName>
    <definedName name="cabinetTablebf76fecf50d54f6093424d1ba9192a82" hidden="1">低压配电柜!#REF!</definedName>
    <definedName name="cabinetTablebf792bccfbc042f0b096d1e86218af73" hidden="1">低压配电柜!#REF!</definedName>
    <definedName name="cabinetTablec17e89ef423646dfa763b88f6f767e49" hidden="1">低压配电柜!#REF!</definedName>
    <definedName name="cabinetTablec427aa9ec6dc41c8aa2486d7fcd87e16" hidden="1">低压配电柜!#REF!</definedName>
    <definedName name="cabinetTablec521c1f728b64bc398011e411ce1d706" hidden="1">低压配电柜!#REF!</definedName>
    <definedName name="cabinetTablec615a5d1e46447f0b55999d1759b05d2" hidden="1">低压配电柜!#REF!</definedName>
    <definedName name="cabinetTablec74ff29ba0584702a49288fea70483db" hidden="1">低压配电柜!#REF!</definedName>
    <definedName name="cabinetTableca2f12ca131e4f578c01d96f8ddc4f53" hidden="1">低压配电柜!#REF!</definedName>
    <definedName name="cabinetTablecacbbd70616a4ecd9cd27a67a1a9efdb" hidden="1">低压配电柜!#REF!</definedName>
    <definedName name="cabinetTablecf981e315f7140f89e7ffa1536783cf3" hidden="1">低压配电柜!#REF!</definedName>
    <definedName name="cabinetTabled4af91e111594e38a464fa049cde987d" hidden="1">低压配电柜!#REF!</definedName>
    <definedName name="cabinetTabled5a4e786a19643fcb31d17faf5455120" hidden="1">低压配电柜!#REF!</definedName>
    <definedName name="cabinetTabledbaa6c5d730147b28b2694f9ed63c68c" hidden="1">低压配电柜!#REF!</definedName>
    <definedName name="cabinetTabledc265982898341f4a2f4f6c007cbe07c" hidden="1">低压配电柜!#REF!</definedName>
    <definedName name="cabinetTablee552e61a7d114444a7016e5f0a1fa86c" hidden="1">低压配电柜!#REF!</definedName>
    <definedName name="cabinetTablee6622587c07b4bcba8ac7a48ad1b42b4" hidden="1">低压配电柜!#REF!</definedName>
    <definedName name="cabinetTablee769e31a440947f88c8d35edd562c9cf" hidden="1">低压配电柜!$A$128:$K$162</definedName>
    <definedName name="cabinetTablee845e8c4a895426bb267ed2b26624e04" hidden="1">低压配电柜!#REF!</definedName>
    <definedName name="cabinetTablee8c807a76955465da4741559ede8fa88" hidden="1">低压配电柜!#REF!</definedName>
    <definedName name="cabinetTablee8dbdce9202646be931f465032b0b237" hidden="1">低压配电柜!#REF!</definedName>
    <definedName name="cabinetTableea1d67f9e5404ca3883be6df9c18e171" hidden="1">低压配电柜!#REF!</definedName>
    <definedName name="cabinetTableed6afb20a2aa4c358ae9ab28c8207f87" hidden="1">低压配电柜!#REF!</definedName>
    <definedName name="cabinetTableee0f92c7c7c7418d8eea77a74ed3c329" hidden="1">低压配电柜!#REF!</definedName>
    <definedName name="cabinetTableeed1c78fefe44d37903dac5016b94f68" hidden="1">低压配电柜!#REF!</definedName>
    <definedName name="cabinetTableef2bd1a7907546a6b3ec68cb4d3661cb" hidden="1">低压配电柜!#REF!</definedName>
    <definedName name="cabinetTablef070423bf8964bd4a55e654ad1aafe95" hidden="1">低压配电柜!#REF!</definedName>
    <definedName name="cabinetTablef3ff1818ba374df0b3470445ca78d6a8" hidden="1">低压配电柜!#REF!</definedName>
    <definedName name="cabinetTablef5609c67336e4f2db3d48ea12e9d7e6c" hidden="1">低压配电柜!#REF!</definedName>
    <definedName name="cabinetTablef6081e0fdb3b4ea78c028cd73aa83ac3" hidden="1">低压配电柜!$A$92:$K$127</definedName>
    <definedName name="cabinetTablefceab69183c6443abc2b50c1fb2680e0" hidden="1">低压配电柜!#REF!</definedName>
    <definedName name="cabinetTablefe279870bd814cd399b10387a5da0b28" hidden="1">低压配电柜!#REF!</definedName>
    <definedName name="folderData8cc22c6571a44e07842d5a1b2e8d2143" hidden="1">低压配电柜!$A$4:$I$12</definedName>
    <definedName name="folderReserve8cc22c6571a44e07842d5a1b2e8d2143" hidden="1">低压配电柜!$A$12:$I$16</definedName>
    <definedName name="folderTable8cc22c6571a44e07842d5a1b2e8d2143" hidden="1">低压配电柜!$A$1:$I$19</definedName>
    <definedName name="projectData" hidden="1">项目信息!$A$11:$F$19</definedName>
    <definedName name="projectReserve" hidden="1">项目信息!$A$19:$F$21</definedName>
  </definedNames>
  <calcPr calcId="125725" fullPrecision="0"/>
</workbook>
</file>

<file path=xl/calcChain.xml><?xml version="1.0" encoding="utf-8"?>
<calcChain xmlns="http://schemas.openxmlformats.org/spreadsheetml/2006/main">
  <c r="A181" i="4"/>
  <c r="A180"/>
  <c r="A179"/>
  <c r="A178"/>
  <c r="A177"/>
  <c r="A176"/>
  <c r="A175"/>
  <c r="K174"/>
  <c r="J174"/>
  <c r="H174"/>
  <c r="G174"/>
  <c r="F174"/>
  <c r="A174"/>
  <c r="K173"/>
  <c r="J173"/>
  <c r="H173"/>
  <c r="G173"/>
  <c r="F173"/>
  <c r="A173"/>
  <c r="J172"/>
  <c r="K172"/>
  <c r="F172"/>
  <c r="A172"/>
  <c r="J171"/>
  <c r="K171"/>
  <c r="A171"/>
  <c r="J170"/>
  <c r="K170"/>
  <c r="A170"/>
  <c r="J169"/>
  <c r="K169"/>
  <c r="A169"/>
  <c r="J168"/>
  <c r="K168"/>
  <c r="A168"/>
  <c r="J167"/>
  <c r="A167"/>
  <c r="A163"/>
  <c r="K153"/>
  <c r="J153"/>
  <c r="H153"/>
  <c r="G153"/>
  <c r="F153"/>
  <c r="J152"/>
  <c r="F152"/>
  <c r="J151"/>
  <c r="K151"/>
  <c r="J150"/>
  <c r="K150"/>
  <c r="J149"/>
  <c r="K149"/>
  <c r="J148"/>
  <c r="K148"/>
  <c r="J147"/>
  <c r="K147"/>
  <c r="J146"/>
  <c r="K146"/>
  <c r="J145"/>
  <c r="K145"/>
  <c r="J144"/>
  <c r="K144"/>
  <c r="J143"/>
  <c r="K143"/>
  <c r="J142"/>
  <c r="K142"/>
  <c r="F142"/>
  <c r="J141"/>
  <c r="K141"/>
  <c r="J140"/>
  <c r="K140"/>
  <c r="J139"/>
  <c r="K139"/>
  <c r="J137"/>
  <c r="K137"/>
  <c r="J136"/>
  <c r="K136"/>
  <c r="J135"/>
  <c r="K135"/>
  <c r="J134"/>
  <c r="K134"/>
  <c r="J133"/>
  <c r="K133"/>
  <c r="J132"/>
  <c r="K132"/>
  <c r="A128"/>
  <c r="K118"/>
  <c r="J118"/>
  <c r="H118"/>
  <c r="G118"/>
  <c r="F118"/>
  <c r="K117"/>
  <c r="J117"/>
  <c r="H117"/>
  <c r="G117"/>
  <c r="F117"/>
  <c r="J116"/>
  <c r="K116"/>
  <c r="F116"/>
  <c r="J115"/>
  <c r="J114"/>
  <c r="K114"/>
  <c r="J113"/>
  <c r="K113"/>
  <c r="J112"/>
  <c r="K112"/>
  <c r="J111"/>
  <c r="K111"/>
  <c r="J110"/>
  <c r="K110"/>
  <c r="J109"/>
  <c r="K109"/>
  <c r="J108"/>
  <c r="K108"/>
  <c r="J107"/>
  <c r="K107"/>
  <c r="J106"/>
  <c r="K106"/>
  <c r="F106"/>
  <c r="J105"/>
  <c r="K105"/>
  <c r="J104"/>
  <c r="K104"/>
  <c r="J103"/>
  <c r="K103"/>
  <c r="J101"/>
  <c r="K101"/>
  <c r="J100"/>
  <c r="K100"/>
  <c r="J99"/>
  <c r="K99"/>
  <c r="J98"/>
  <c r="K98"/>
  <c r="J97"/>
  <c r="K97"/>
  <c r="J96"/>
  <c r="K96"/>
  <c r="A92"/>
  <c r="K82"/>
  <c r="J82"/>
  <c r="H82"/>
  <c r="G82"/>
  <c r="F82"/>
  <c r="K81"/>
  <c r="J81"/>
  <c r="J80"/>
  <c r="F80"/>
  <c r="J79"/>
  <c r="K79"/>
  <c r="J78"/>
  <c r="K78"/>
  <c r="J77"/>
  <c r="K77"/>
  <c r="J76"/>
  <c r="K76"/>
  <c r="J75"/>
  <c r="K75"/>
  <c r="J74"/>
  <c r="K74"/>
  <c r="J73"/>
  <c r="K73"/>
  <c r="J72"/>
  <c r="K72"/>
  <c r="J71"/>
  <c r="K71"/>
  <c r="J70"/>
  <c r="K70"/>
  <c r="F70"/>
  <c r="J69"/>
  <c r="K69"/>
  <c r="J68"/>
  <c r="K68"/>
  <c r="J67"/>
  <c r="K67"/>
  <c r="J65"/>
  <c r="K65"/>
  <c r="J64"/>
  <c r="K64"/>
  <c r="J63"/>
  <c r="K63"/>
  <c r="J62"/>
  <c r="K62"/>
  <c r="J61"/>
  <c r="K61"/>
  <c r="J60"/>
  <c r="K60"/>
  <c r="A56"/>
  <c r="A53"/>
  <c r="A52"/>
  <c r="A51"/>
  <c r="A50"/>
  <c r="A49"/>
  <c r="A48"/>
  <c r="A47"/>
  <c r="K46"/>
  <c r="J46"/>
  <c r="H46"/>
  <c r="G46"/>
  <c r="F46"/>
  <c r="A46"/>
  <c r="J45"/>
  <c r="F45"/>
  <c r="A45"/>
  <c r="J44"/>
  <c r="K44"/>
  <c r="A44"/>
  <c r="J43"/>
  <c r="K43"/>
  <c r="A43"/>
  <c r="J42"/>
  <c r="K42"/>
  <c r="A42"/>
  <c r="J41"/>
  <c r="K41"/>
  <c r="A41"/>
  <c r="J40"/>
  <c r="K40"/>
  <c r="A40"/>
  <c r="J39"/>
  <c r="K39"/>
  <c r="A39"/>
  <c r="J38"/>
  <c r="K38"/>
  <c r="A38"/>
  <c r="J37"/>
  <c r="K37"/>
  <c r="A37"/>
  <c r="J36"/>
  <c r="K36"/>
  <c r="A36"/>
  <c r="J35"/>
  <c r="K35"/>
  <c r="F35"/>
  <c r="A35"/>
  <c r="K34"/>
  <c r="J34"/>
  <c r="A34"/>
  <c r="J33"/>
  <c r="K33"/>
  <c r="A33"/>
  <c r="J32"/>
  <c r="K32"/>
  <c r="A32"/>
  <c r="A31"/>
  <c r="J30"/>
  <c r="K30"/>
  <c r="A30"/>
  <c r="J29"/>
  <c r="K29"/>
  <c r="A29"/>
  <c r="J28"/>
  <c r="K28"/>
  <c r="A28"/>
  <c r="J27"/>
  <c r="K27"/>
  <c r="A27"/>
  <c r="J26"/>
  <c r="K26"/>
  <c r="A26"/>
  <c r="J25"/>
  <c r="K25"/>
  <c r="A25"/>
  <c r="J24"/>
  <c r="K24"/>
  <c r="A24"/>
  <c r="A20"/>
  <c r="A16"/>
  <c r="A15"/>
  <c r="A14"/>
  <c r="A13"/>
  <c r="F12"/>
  <c r="A12"/>
  <c r="A11"/>
  <c r="A10"/>
  <c r="A9"/>
  <c r="A8"/>
  <c r="A7"/>
  <c r="A6"/>
  <c r="A5"/>
  <c r="A3"/>
  <c r="A1"/>
  <c r="A22" i="1"/>
  <c r="A21"/>
  <c r="A20"/>
  <c r="A19"/>
  <c r="A18"/>
  <c r="A17"/>
  <c r="A16"/>
  <c r="A15"/>
  <c r="A14"/>
  <c r="A13"/>
  <c r="B12"/>
  <c r="A12"/>
  <c r="A2"/>
  <c r="A1"/>
  <c r="K45" i="4" l="1"/>
  <c r="K80"/>
  <c r="K115"/>
  <c r="K152"/>
  <c r="K167"/>
  <c r="D16" l="1"/>
  <c r="C12" i="1" l="1"/>
  <c r="C19" s="1"/>
  <c r="C21" s="1"/>
  <c r="C22" s="1"/>
</calcChain>
</file>

<file path=xl/sharedStrings.xml><?xml version="1.0" encoding="utf-8"?>
<sst xmlns="http://schemas.openxmlformats.org/spreadsheetml/2006/main" count="550" uniqueCount="108">
  <si>
    <t>工程信息</t>
  </si>
  <si>
    <t>项目名称</t>
  </si>
  <si>
    <t>滁州市儿童医院</t>
  </si>
  <si>
    <t>单位名称</t>
  </si>
  <si>
    <t>英文名称</t>
  </si>
  <si>
    <t>联系人</t>
  </si>
  <si>
    <t>联系电话</t>
  </si>
  <si>
    <t>销售地区</t>
  </si>
  <si>
    <t>序号</t>
  </si>
  <si>
    <t>类别</t>
  </si>
  <si>
    <t>总   价</t>
  </si>
  <si>
    <t>小计</t>
  </si>
  <si>
    <t>运费</t>
  </si>
  <si>
    <t>合计</t>
  </si>
  <si>
    <t>人民币大写</t>
  </si>
  <si>
    <t>报表说明</t>
  </si>
  <si>
    <t>1）塑壳断路器选用施耐德（中国）品牌；</t>
  </si>
  <si>
    <t>2）火灾漏电和多功表型号待定，价格为预估价；</t>
  </si>
  <si>
    <t>3）电缆沟扩大，做好防水和槽钢底座，土石方运离现场。</t>
  </si>
  <si>
    <t>4）以上报价含税含运费及现场施工费。</t>
  </si>
  <si>
    <t>柜号</t>
  </si>
  <si>
    <t>箱柜名称</t>
  </si>
  <si>
    <t>箱柜型号</t>
  </si>
  <si>
    <t>单位</t>
  </si>
  <si>
    <t>数量</t>
  </si>
  <si>
    <t>单  价</t>
  </si>
  <si>
    <t>备注</t>
  </si>
  <si>
    <t>馈线柜</t>
  </si>
  <si>
    <t>配电房 3A10</t>
  </si>
  <si>
    <t>GCS 800*1000*2200</t>
  </si>
  <si>
    <t>台</t>
  </si>
  <si>
    <t xml:space="preserve"> </t>
  </si>
  <si>
    <t>配电房 4A12</t>
  </si>
  <si>
    <t>联络柜</t>
  </si>
  <si>
    <t>配电房 5A8</t>
  </si>
  <si>
    <t>配电房 6A9</t>
  </si>
  <si>
    <t>配电房照明箱</t>
  </si>
  <si>
    <t>JXF 700*900*200</t>
  </si>
  <si>
    <t/>
  </si>
  <si>
    <t>包装费</t>
  </si>
  <si>
    <t>运输费</t>
  </si>
  <si>
    <t>套</t>
  </si>
  <si>
    <t>土建</t>
  </si>
  <si>
    <t>合计(人民币大写)</t>
  </si>
  <si>
    <t>说明</t>
  </si>
  <si>
    <t>电器成套产品报价明细表</t>
  </si>
  <si>
    <t>柜号:</t>
  </si>
  <si>
    <t>型号:</t>
  </si>
  <si>
    <t>名称:</t>
  </si>
  <si>
    <t>元件名称</t>
  </si>
  <si>
    <t>型号规格</t>
  </si>
  <si>
    <t>生产厂家</t>
  </si>
  <si>
    <t>单   价</t>
  </si>
  <si>
    <t>取费
系数</t>
  </si>
  <si>
    <t>成套费</t>
  </si>
  <si>
    <t>塑壳断路器</t>
  </si>
  <si>
    <t>EZD100M3+OF+MX</t>
  </si>
  <si>
    <t>只</t>
  </si>
  <si>
    <t>EZD250M3 200A+OF+MX</t>
  </si>
  <si>
    <t>EZD160M3 125A+OF+MX</t>
  </si>
  <si>
    <t>EZD160M3 160A+OF+MX</t>
  </si>
  <si>
    <t>EZD250M3 250A+OF+MX</t>
  </si>
  <si>
    <t>电流互感器</t>
  </si>
  <si>
    <t xml:space="preserve">LMK3-0.66 </t>
  </si>
  <si>
    <t>多功能数显表</t>
  </si>
  <si>
    <t>YS-9</t>
  </si>
  <si>
    <t>火灾漏电探测器</t>
  </si>
  <si>
    <t>YSDF-1</t>
  </si>
  <si>
    <t>指示灯</t>
  </si>
  <si>
    <t>AD16-22</t>
  </si>
  <si>
    <t>继电器</t>
  </si>
  <si>
    <t>HH54</t>
  </si>
  <si>
    <t>熔断器</t>
  </si>
  <si>
    <t>RT28-32/1P</t>
  </si>
  <si>
    <t>端子及附件</t>
  </si>
  <si>
    <t>批</t>
  </si>
  <si>
    <t>铜排</t>
  </si>
  <si>
    <t>TMY-125*10</t>
  </si>
  <si>
    <t>米</t>
  </si>
  <si>
    <t>TMY-60*8</t>
  </si>
  <si>
    <t>TMY-80*6</t>
  </si>
  <si>
    <t>TMY-20*4</t>
  </si>
  <si>
    <t>TMY-15*3</t>
  </si>
  <si>
    <t>TMY-50*5</t>
  </si>
  <si>
    <t>电线</t>
  </si>
  <si>
    <t>1平方</t>
  </si>
  <si>
    <t>2.5平方</t>
  </si>
  <si>
    <t>4平方</t>
  </si>
  <si>
    <t>辅材</t>
  </si>
  <si>
    <t>加工费</t>
  </si>
  <si>
    <t>外壳（冷板喷塑）</t>
  </si>
  <si>
    <t>管理费</t>
  </si>
  <si>
    <t>税金</t>
  </si>
  <si>
    <t>单台合计</t>
  </si>
  <si>
    <t>总计</t>
  </si>
  <si>
    <t>EZD250M3 225A+OF+MX</t>
  </si>
  <si>
    <t>照明箱</t>
  </si>
  <si>
    <t>EZD100M3 100A</t>
  </si>
  <si>
    <t>双电源</t>
  </si>
  <si>
    <t>WATSNA-100 3 PC级 R/iINT</t>
  </si>
  <si>
    <t>小型断路器</t>
  </si>
  <si>
    <t>EA9AN 2P C16A</t>
  </si>
  <si>
    <t>EA9B 2P 25A/30mA</t>
  </si>
  <si>
    <t>开关端子</t>
  </si>
  <si>
    <t>FJ6</t>
  </si>
  <si>
    <t>700*900*200</t>
  </si>
  <si>
    <t>配电房 3A10</t>
    <phoneticPr fontId="23" type="noConversion"/>
  </si>
  <si>
    <t xml:space="preserve">     电器成套产品报价汇总单                    金额单位：人民币元</t>
    <phoneticPr fontId="23" type="noConversion"/>
  </si>
</sst>
</file>

<file path=xl/styles.xml><?xml version="1.0" encoding="utf-8"?>
<styleSheet xmlns="http://schemas.openxmlformats.org/spreadsheetml/2006/main">
  <numFmts count="6">
    <numFmt numFmtId="176" formatCode="0.00_ ;[Red]\-0.00\ "/>
    <numFmt numFmtId="177" formatCode="0.00_);[Red]\-0.00_)"/>
    <numFmt numFmtId="178" formatCode="\¥#,##0;\¥\-#,##0"/>
    <numFmt numFmtId="179" formatCode="0.00_ "/>
    <numFmt numFmtId="180" formatCode="0.00_);[Red]\(0.00\)"/>
    <numFmt numFmtId="181" formatCode="&quot;备注:&quot;@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b/>
      <sz val="10"/>
      <color indexed="8"/>
      <name val="Arial"/>
      <family val="2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u/>
      <sz val="10"/>
      <color theme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indexed="8"/>
      <name val="宋体"/>
      <charset val="134"/>
    </font>
    <font>
      <b/>
      <sz val="10"/>
      <name val="Arial"/>
      <family val="2"/>
    </font>
    <font>
      <b/>
      <sz val="10"/>
      <color theme="1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2"/>
      <color indexed="8"/>
      <name val="Arial"/>
      <family val="2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theme="10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84588152714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3" fillId="0" borderId="0" xfId="0" applyFont="1" applyFill="1" applyBorder="1" applyAlignment="1">
      <alignment vertical="center"/>
    </xf>
    <xf numFmtId="1" fontId="7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 wrapText="1"/>
    </xf>
    <xf numFmtId="1" fontId="8" fillId="0" borderId="2" xfId="1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>
      <alignment horizontal="left" vertical="center"/>
    </xf>
    <xf numFmtId="0" fontId="9" fillId="0" borderId="2" xfId="0" applyNumberFormat="1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 applyProtection="1">
      <alignment horizontal="right" vertical="center"/>
    </xf>
    <xf numFmtId="49" fontId="1" fillId="0" borderId="2" xfId="0" applyNumberFormat="1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  <protection locked="0"/>
    </xf>
    <xf numFmtId="1" fontId="10" fillId="0" borderId="2" xfId="1" applyNumberFormat="1" applyFont="1" applyFill="1" applyBorder="1" applyAlignment="1" applyProtection="1">
      <alignment horizontal="center" vertical="center"/>
    </xf>
    <xf numFmtId="49" fontId="11" fillId="0" borderId="2" xfId="0" applyNumberFormat="1" applyFont="1" applyFill="1" applyBorder="1" applyAlignment="1">
      <alignment horizontal="left" vertical="center"/>
    </xf>
    <xf numFmtId="0" fontId="11" fillId="0" borderId="2" xfId="0" applyNumberFormat="1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 applyProtection="1">
      <alignment horizontal="right" vertical="center"/>
    </xf>
    <xf numFmtId="1" fontId="9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 applyProtection="1">
      <alignment horizontal="left"/>
    </xf>
    <xf numFmtId="49" fontId="9" fillId="0" borderId="2" xfId="0" applyNumberFormat="1" applyFont="1" applyFill="1" applyBorder="1" applyAlignment="1" applyProtection="1">
      <alignment horizontal="left"/>
    </xf>
    <xf numFmtId="0" fontId="1" fillId="0" borderId="2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 applyProtection="1">
      <alignment horizontal="center"/>
    </xf>
    <xf numFmtId="177" fontId="9" fillId="0" borderId="2" xfId="0" applyNumberFormat="1" applyFont="1" applyFill="1" applyBorder="1" applyAlignment="1" applyProtection="1">
      <alignment horizontal="right"/>
    </xf>
    <xf numFmtId="177" fontId="1" fillId="0" borderId="2" xfId="0" applyNumberFormat="1" applyFont="1" applyFill="1" applyBorder="1" applyAlignment="1" applyProtection="1">
      <alignment horizontal="right"/>
    </xf>
    <xf numFmtId="1" fontId="1" fillId="0" borderId="2" xfId="0" applyNumberFormat="1" applyFont="1" applyFill="1" applyBorder="1" applyAlignment="1" applyProtection="1">
      <alignment horizontal="left"/>
    </xf>
    <xf numFmtId="1" fontId="9" fillId="0" borderId="2" xfId="0" applyNumberFormat="1" applyFont="1" applyFill="1" applyBorder="1" applyAlignment="1" applyProtection="1">
      <alignment horizontal="left"/>
    </xf>
    <xf numFmtId="0" fontId="9" fillId="0" borderId="2" xfId="0" applyFont="1" applyFill="1" applyBorder="1" applyAlignment="1" applyProtection="1">
      <alignment horizontal="left"/>
    </xf>
    <xf numFmtId="0" fontId="9" fillId="0" borderId="2" xfId="0" applyFont="1" applyFill="1" applyBorder="1" applyAlignment="1" applyProtection="1"/>
    <xf numFmtId="177" fontId="12" fillId="0" borderId="2" xfId="0" applyNumberFormat="1" applyFont="1" applyFill="1" applyBorder="1" applyAlignment="1" applyProtection="1">
      <alignment horizontal="right"/>
    </xf>
    <xf numFmtId="0" fontId="1" fillId="0" borderId="2" xfId="0" applyFont="1" applyFill="1" applyBorder="1" applyAlignment="1">
      <alignment horizontal="left" vertical="center"/>
    </xf>
    <xf numFmtId="1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1" fontId="1" fillId="0" borderId="0" xfId="0" applyNumberFormat="1" applyFont="1" applyFill="1" applyAlignment="1">
      <alignment horizontal="left" vertical="center"/>
    </xf>
    <xf numFmtId="49" fontId="12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left" vertical="center"/>
    </xf>
    <xf numFmtId="180" fontId="9" fillId="0" borderId="2" xfId="0" applyNumberFormat="1" applyFont="1" applyFill="1" applyBorder="1" applyAlignment="1">
      <alignment horizontal="right" vertical="center"/>
    </xf>
    <xf numFmtId="179" fontId="9" fillId="0" borderId="2" xfId="0" applyNumberFormat="1" applyFont="1" applyFill="1" applyBorder="1" applyAlignment="1">
      <alignment horizontal="right" vertical="center"/>
    </xf>
    <xf numFmtId="0" fontId="9" fillId="0" borderId="2" xfId="0" applyNumberFormat="1" applyFont="1" applyFill="1" applyBorder="1" applyAlignment="1" applyProtection="1">
      <alignment horizontal="left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1" fontId="9" fillId="0" borderId="2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1" fillId="0" borderId="0" xfId="0" applyNumberFormat="1" applyFont="1" applyFill="1" applyAlignment="1">
      <alignment horizontal="left" vertical="center"/>
    </xf>
    <xf numFmtId="0" fontId="14" fillId="0" borderId="0" xfId="0" applyFont="1" applyFill="1" applyAlignment="1">
      <alignment vertical="center"/>
    </xf>
    <xf numFmtId="49" fontId="9" fillId="0" borderId="2" xfId="0" applyNumberFormat="1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178" fontId="9" fillId="0" borderId="2" xfId="0" applyNumberFormat="1" applyFont="1" applyFill="1" applyBorder="1" applyAlignment="1">
      <alignment horizontal="left"/>
    </xf>
    <xf numFmtId="0" fontId="1" fillId="0" borderId="0" xfId="0" applyFont="1" applyFill="1" applyAlignment="1"/>
    <xf numFmtId="181" fontId="1" fillId="0" borderId="0" xfId="0" applyNumberFormat="1" applyFont="1" applyFill="1" applyAlignment="1">
      <alignment horizontal="left" vertical="center"/>
    </xf>
    <xf numFmtId="49" fontId="15" fillId="2" borderId="2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 shrinkToFit="1"/>
    </xf>
    <xf numFmtId="176" fontId="7" fillId="3" borderId="2" xfId="0" applyNumberFormat="1" applyFont="1" applyFill="1" applyBorder="1" applyAlignment="1">
      <alignment horizontal="center" vertical="center" wrapText="1"/>
    </xf>
    <xf numFmtId="0" fontId="1" fillId="4" borderId="6" xfId="0" applyNumberFormat="1" applyFont="1" applyFill="1" applyBorder="1" applyAlignment="1">
      <alignment horizontal="center" vertical="center"/>
    </xf>
    <xf numFmtId="177" fontId="1" fillId="5" borderId="7" xfId="0" applyNumberFormat="1" applyFont="1" applyFill="1" applyBorder="1" applyAlignment="1">
      <alignment horizontal="right" vertical="center"/>
    </xf>
    <xf numFmtId="177" fontId="1" fillId="5" borderId="8" xfId="0" applyNumberFormat="1" applyFont="1" applyFill="1" applyBorder="1" applyAlignment="1">
      <alignment horizontal="right" vertical="center"/>
    </xf>
    <xf numFmtId="180" fontId="9" fillId="0" borderId="2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1" fillId="4" borderId="0" xfId="0" applyNumberFormat="1" applyFont="1" applyFill="1" applyBorder="1" applyAlignment="1">
      <alignment horizontal="center" vertical="center"/>
    </xf>
    <xf numFmtId="177" fontId="1" fillId="5" borderId="9" xfId="0" applyNumberFormat="1" applyFont="1" applyFill="1" applyBorder="1" applyAlignment="1">
      <alignment horizontal="right" vertical="center"/>
    </xf>
    <xf numFmtId="49" fontId="9" fillId="0" borderId="2" xfId="0" applyNumberFormat="1" applyFont="1" applyFill="1" applyBorder="1" applyAlignment="1" applyProtection="1">
      <alignment horizontal="left" vertical="center"/>
    </xf>
    <xf numFmtId="0" fontId="1" fillId="4" borderId="10" xfId="0" applyNumberFormat="1" applyFont="1" applyFill="1" applyBorder="1" applyAlignment="1">
      <alignment horizontal="center" vertical="center"/>
    </xf>
    <xf numFmtId="0" fontId="1" fillId="4" borderId="11" xfId="0" applyNumberFormat="1" applyFont="1" applyFill="1" applyBorder="1" applyAlignment="1">
      <alignment horizontal="center" vertical="center"/>
    </xf>
    <xf numFmtId="177" fontId="1" fillId="5" borderId="12" xfId="0" applyNumberFormat="1" applyFont="1" applyFill="1" applyBorder="1" applyAlignment="1">
      <alignment horizontal="right" vertical="center"/>
    </xf>
    <xf numFmtId="1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shrinkToFit="1"/>
    </xf>
    <xf numFmtId="1" fontId="18" fillId="0" borderId="1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1" fontId="19" fillId="6" borderId="2" xfId="0" applyNumberFormat="1" applyFont="1" applyFill="1" applyBorder="1" applyAlignment="1">
      <alignment horizontal="right" vertical="center"/>
    </xf>
    <xf numFmtId="1" fontId="18" fillId="2" borderId="2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176" fontId="18" fillId="2" borderId="2" xfId="0" applyNumberFormat="1" applyFont="1" applyFill="1" applyBorder="1" applyAlignment="1">
      <alignment horizontal="center" vertical="center" wrapText="1"/>
    </xf>
    <xf numFmtId="1" fontId="20" fillId="0" borderId="13" xfId="1" applyNumberFormat="1" applyFill="1" applyBorder="1" applyAlignment="1" applyProtection="1">
      <alignment horizontal="center" vertical="center" wrapText="1"/>
    </xf>
    <xf numFmtId="0" fontId="21" fillId="0" borderId="14" xfId="0" applyFont="1" applyFill="1" applyBorder="1" applyAlignment="1">
      <alignment horizontal="left" vertical="center" wrapText="1"/>
    </xf>
    <xf numFmtId="177" fontId="21" fillId="0" borderId="7" xfId="0" applyNumberFormat="1" applyFont="1" applyFill="1" applyBorder="1" applyAlignment="1">
      <alignment vertical="center" wrapText="1"/>
    </xf>
    <xf numFmtId="1" fontId="21" fillId="0" borderId="15" xfId="0" applyNumberFormat="1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left" vertical="center" wrapText="1"/>
    </xf>
    <xf numFmtId="177" fontId="21" fillId="0" borderId="8" xfId="0" applyNumberFormat="1" applyFont="1" applyFill="1" applyBorder="1" applyAlignment="1">
      <alignment vertical="center" wrapText="1"/>
    </xf>
    <xf numFmtId="0" fontId="0" fillId="0" borderId="16" xfId="0" applyFont="1" applyFill="1" applyBorder="1" applyAlignment="1">
      <alignment vertical="center" wrapText="1"/>
    </xf>
    <xf numFmtId="0" fontId="21" fillId="0" borderId="16" xfId="0" applyFont="1" applyFill="1" applyBorder="1" applyAlignment="1">
      <alignment vertical="center" wrapText="1"/>
    </xf>
    <xf numFmtId="1" fontId="0" fillId="0" borderId="16" xfId="0" applyNumberFormat="1" applyFont="1" applyFill="1" applyBorder="1" applyAlignment="1" applyProtection="1">
      <alignment horizontal="left" vertical="center" wrapText="1"/>
    </xf>
    <xf numFmtId="177" fontId="0" fillId="0" borderId="8" xfId="0" applyNumberFormat="1" applyFont="1" applyFill="1" applyBorder="1" applyAlignment="1">
      <alignment horizontal="right" vertical="center" wrapText="1"/>
    </xf>
    <xf numFmtId="177" fontId="0" fillId="0" borderId="8" xfId="0" applyNumberFormat="1" applyFont="1" applyFill="1" applyBorder="1" applyAlignment="1" applyProtection="1">
      <alignment vertical="center" wrapText="1"/>
    </xf>
    <xf numFmtId="1" fontId="21" fillId="0" borderId="15" xfId="0" applyNumberFormat="1" applyFont="1" applyFill="1" applyBorder="1" applyAlignment="1">
      <alignment horizontal="center" vertical="center"/>
    </xf>
    <xf numFmtId="0" fontId="21" fillId="0" borderId="16" xfId="0" applyFont="1" applyFill="1" applyBorder="1" applyAlignment="1" applyProtection="1">
      <alignment vertical="center"/>
    </xf>
    <xf numFmtId="177" fontId="22" fillId="0" borderId="8" xfId="0" applyNumberFormat="1" applyFont="1" applyFill="1" applyBorder="1" applyAlignment="1" applyProtection="1">
      <alignment horizontal="right" vertical="center"/>
    </xf>
    <xf numFmtId="1" fontId="21" fillId="0" borderId="17" xfId="0" applyNumberFormat="1" applyFont="1" applyFill="1" applyBorder="1" applyAlignment="1">
      <alignment horizontal="center" vertical="center"/>
    </xf>
    <xf numFmtId="0" fontId="21" fillId="0" borderId="18" xfId="0" applyFont="1" applyFill="1" applyBorder="1" applyAlignment="1" applyProtection="1">
      <alignment vertical="center"/>
    </xf>
    <xf numFmtId="0" fontId="22" fillId="0" borderId="19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8" fillId="2" borderId="2" xfId="0" applyFont="1" applyFill="1" applyBorder="1" applyAlignment="1" applyProtection="1">
      <alignment horizontal="center" vertical="center"/>
      <protection locked="0"/>
    </xf>
    <xf numFmtId="49" fontId="19" fillId="0" borderId="3" xfId="0" applyNumberFormat="1" applyFont="1" applyFill="1" applyBorder="1" applyAlignment="1">
      <alignment horizontal="left" vertical="center"/>
    </xf>
    <xf numFmtId="49" fontId="19" fillId="0" borderId="5" xfId="0" applyNumberFormat="1" applyFont="1" applyFill="1" applyBorder="1" applyAlignment="1">
      <alignment horizontal="left" vertical="center"/>
    </xf>
    <xf numFmtId="0" fontId="19" fillId="0" borderId="3" xfId="0" applyNumberFormat="1" applyFont="1" applyFill="1" applyBorder="1" applyAlignment="1">
      <alignment horizontal="left" vertical="center"/>
    </xf>
    <xf numFmtId="0" fontId="19" fillId="0" borderId="5" xfId="0" applyNumberFormat="1" applyFont="1" applyFill="1" applyBorder="1" applyAlignment="1">
      <alignment horizontal="left" vertical="center"/>
    </xf>
    <xf numFmtId="0" fontId="22" fillId="0" borderId="24" xfId="0" applyFont="1" applyFill="1" applyBorder="1" applyAlignment="1">
      <alignment horizontal="left" vertical="center"/>
    </xf>
    <xf numFmtId="0" fontId="22" fillId="0" borderId="9" xfId="0" applyFont="1" applyFill="1" applyBorder="1" applyAlignment="1">
      <alignment horizontal="left" vertical="center"/>
    </xf>
    <xf numFmtId="0" fontId="22" fillId="0" borderId="26" xfId="0" applyFont="1" applyFill="1" applyBorder="1" applyAlignment="1">
      <alignment horizontal="left" vertical="center"/>
    </xf>
    <xf numFmtId="0" fontId="22" fillId="0" borderId="27" xfId="0" applyFont="1" applyFill="1" applyBorder="1" applyAlignment="1">
      <alignment horizontal="left" vertical="center"/>
    </xf>
    <xf numFmtId="1" fontId="21" fillId="0" borderId="20" xfId="0" applyNumberFormat="1" applyFont="1" applyFill="1" applyBorder="1" applyAlignment="1">
      <alignment horizontal="center" vertical="center" wrapText="1"/>
    </xf>
    <xf numFmtId="1" fontId="21" fillId="0" borderId="23" xfId="0" applyNumberFormat="1" applyFont="1" applyFill="1" applyBorder="1" applyAlignment="1">
      <alignment horizontal="center" vertical="center" wrapText="1"/>
    </xf>
    <xf numFmtId="1" fontId="21" fillId="0" borderId="25" xfId="0" applyNumberFormat="1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left" vertical="center" wrapText="1"/>
    </xf>
    <xf numFmtId="0" fontId="22" fillId="0" borderId="2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>
      <alignment horizontal="right"/>
    </xf>
    <xf numFmtId="0" fontId="6" fillId="0" borderId="2" xfId="0" applyFont="1" applyFill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horizontal="left" vertical="center"/>
    </xf>
    <xf numFmtId="0" fontId="12" fillId="0" borderId="3" xfId="0" applyNumberFormat="1" applyFont="1" applyFill="1" applyBorder="1" applyAlignment="1" applyProtection="1">
      <alignment horizontal="left"/>
    </xf>
    <xf numFmtId="0" fontId="12" fillId="0" borderId="4" xfId="0" applyNumberFormat="1" applyFont="1" applyFill="1" applyBorder="1" applyAlignment="1" applyProtection="1">
      <alignment horizontal="left"/>
    </xf>
    <xf numFmtId="177" fontId="12" fillId="0" borderId="5" xfId="0" applyNumberFormat="1" applyFont="1" applyFill="1" applyBorder="1" applyAlignment="1" applyProtection="1">
      <alignment horizontal="left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Fill="1" applyBorder="1" applyAlignment="1">
      <alignment horizontal="left" vertical="center"/>
    </xf>
    <xf numFmtId="1" fontId="9" fillId="0" borderId="2" xfId="0" applyNumberFormat="1" applyFont="1" applyFill="1" applyBorder="1" applyAlignment="1">
      <alignment horizontal="center" vertical="center" textRotation="255"/>
    </xf>
    <xf numFmtId="0" fontId="12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177" fontId="1" fillId="0" borderId="2" xfId="0" applyNumberFormat="1" applyFont="1" applyFill="1" applyBorder="1" applyAlignment="1">
      <alignment horizontal="left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6"/>
  <sheetViews>
    <sheetView showGridLines="0" workbookViewId="0">
      <selection activeCell="E7" sqref="E7"/>
    </sheetView>
  </sheetViews>
  <sheetFormatPr defaultColWidth="9" defaultRowHeight="18" customHeight="1"/>
  <cols>
    <col min="1" max="1" width="17" customWidth="1"/>
    <col min="2" max="2" width="36" customWidth="1"/>
    <col min="3" max="3" width="33.75" customWidth="1"/>
  </cols>
  <sheetData>
    <row r="1" spans="1:3" ht="18" customHeight="1">
      <c r="A1" s="109" t="str">
        <f>T(B6)</f>
        <v/>
      </c>
      <c r="B1" s="109"/>
      <c r="C1" s="109"/>
    </row>
    <row r="2" spans="1:3" ht="18" customHeight="1">
      <c r="A2" s="110" t="str">
        <f>T(B7)</f>
        <v/>
      </c>
      <c r="B2" s="110"/>
      <c r="C2" s="110"/>
    </row>
    <row r="3" spans="1:3" ht="18" customHeight="1">
      <c r="A3" s="86"/>
      <c r="B3" s="87"/>
      <c r="C3" s="87"/>
    </row>
    <row r="4" spans="1:3" ht="18" customHeight="1">
      <c r="A4" s="111" t="s">
        <v>0</v>
      </c>
      <c r="B4" s="111"/>
      <c r="C4" s="111"/>
    </row>
    <row r="5" spans="1:3" ht="18" customHeight="1">
      <c r="A5" s="88" t="s">
        <v>1</v>
      </c>
      <c r="B5" s="112" t="s">
        <v>2</v>
      </c>
      <c r="C5" s="113"/>
    </row>
    <row r="6" spans="1:3" ht="18" customHeight="1">
      <c r="A6" s="88" t="s">
        <v>3</v>
      </c>
      <c r="B6" s="114"/>
      <c r="C6" s="115"/>
    </row>
    <row r="7" spans="1:3" ht="18" customHeight="1">
      <c r="A7" s="88" t="s">
        <v>4</v>
      </c>
      <c r="B7" s="114"/>
      <c r="C7" s="115"/>
    </row>
    <row r="8" spans="1:3" ht="18" customHeight="1">
      <c r="A8" s="88" t="s">
        <v>5</v>
      </c>
      <c r="B8" s="114"/>
      <c r="C8" s="115"/>
    </row>
    <row r="9" spans="1:3" ht="18" customHeight="1">
      <c r="A9" s="88" t="s">
        <v>6</v>
      </c>
      <c r="B9" s="114"/>
      <c r="C9" s="115"/>
    </row>
    <row r="10" spans="1:3" ht="18" customHeight="1">
      <c r="A10" s="88" t="s">
        <v>7</v>
      </c>
      <c r="B10" s="114"/>
      <c r="C10" s="115"/>
    </row>
    <row r="11" spans="1:3" ht="18" customHeight="1">
      <c r="A11" s="89" t="s">
        <v>8</v>
      </c>
      <c r="B11" s="90" t="s">
        <v>9</v>
      </c>
      <c r="C11" s="91" t="s">
        <v>10</v>
      </c>
    </row>
    <row r="12" spans="1:3" ht="18" customHeight="1">
      <c r="A12" s="92">
        <f t="shared" ref="A12:A22" si="0">ROW()-ROW(A$11)</f>
        <v>1</v>
      </c>
      <c r="B12" s="93" t="str">
        <f ca="1">MID(CELL("filename",folderTable8cc22c6571a44e07842d5a1b2e8d2143),FIND("]",CELL("filename",folderTable8cc22c6571a44e07842d5a1b2e8d2143))+1,31)</f>
        <v>低压配电柜</v>
      </c>
      <c r="C12" s="94">
        <f>ROUND(低压配电柜!H16,2)</f>
        <v>0</v>
      </c>
    </row>
    <row r="13" spans="1:3" ht="18" customHeight="1">
      <c r="A13" s="95">
        <f t="shared" si="0"/>
        <v>2</v>
      </c>
      <c r="B13" s="96"/>
      <c r="C13" s="97"/>
    </row>
    <row r="14" spans="1:3" ht="18" customHeight="1">
      <c r="A14" s="95">
        <f t="shared" si="0"/>
        <v>3</v>
      </c>
      <c r="B14" s="96"/>
      <c r="C14" s="97"/>
    </row>
    <row r="15" spans="1:3" ht="18" customHeight="1">
      <c r="A15" s="95">
        <f t="shared" si="0"/>
        <v>4</v>
      </c>
      <c r="B15" s="98"/>
      <c r="C15" s="97"/>
    </row>
    <row r="16" spans="1:3" ht="18" customHeight="1">
      <c r="A16" s="95">
        <f t="shared" si="0"/>
        <v>5</v>
      </c>
      <c r="B16" s="96"/>
      <c r="C16" s="97"/>
    </row>
    <row r="17" spans="1:3" ht="18" customHeight="1">
      <c r="A17" s="95">
        <f t="shared" si="0"/>
        <v>6</v>
      </c>
      <c r="B17" s="96"/>
      <c r="C17" s="97"/>
    </row>
    <row r="18" spans="1:3" ht="18" customHeight="1">
      <c r="A18" s="95">
        <f t="shared" si="0"/>
        <v>7</v>
      </c>
      <c r="B18" s="99"/>
      <c r="C18" s="97"/>
    </row>
    <row r="19" spans="1:3" ht="18" customHeight="1">
      <c r="A19" s="95">
        <f t="shared" si="0"/>
        <v>8</v>
      </c>
      <c r="B19" s="100" t="s">
        <v>11</v>
      </c>
      <c r="C19" s="101">
        <f>ROUND(SUM(C11:INDEX(C:C,ROW()-1)),2)</f>
        <v>0</v>
      </c>
    </row>
    <row r="20" spans="1:3" ht="18" customHeight="1">
      <c r="A20" s="95">
        <f t="shared" si="0"/>
        <v>9</v>
      </c>
      <c r="B20" s="100" t="s">
        <v>12</v>
      </c>
      <c r="C20" s="102">
        <v>0</v>
      </c>
    </row>
    <row r="21" spans="1:3" ht="18" customHeight="1">
      <c r="A21" s="103">
        <f t="shared" si="0"/>
        <v>10</v>
      </c>
      <c r="B21" s="104" t="s">
        <v>13</v>
      </c>
      <c r="C21" s="105">
        <f>ROUND(SUM(C19:C20),2)</f>
        <v>0</v>
      </c>
    </row>
    <row r="22" spans="1:3" ht="18" customHeight="1">
      <c r="A22" s="106">
        <f t="shared" si="0"/>
        <v>11</v>
      </c>
      <c r="B22" s="107" t="s">
        <v>14</v>
      </c>
      <c r="C22" s="108" t="str">
        <f>TEXT(SUBSTITUTE(IF(C21="","",IF(MOD(C21,1)=0,TEXT(INT(C21),"[DBNum2][$-804]G/通用格式元整"),(TEXT(INT(C21),"[DBNum2][$-804]G/通用格式元")&amp;TEXT((INT(C21*10)-INT(C21)*10),"[DBNum2][$-804]G/通用格式角")&amp;TEXT((INT(C21*100)-INT(C21*10)*10),"[DBNum2][$-804]G/通用格式分")))),"零角","零"),)</f>
        <v>零元整</v>
      </c>
    </row>
    <row r="23" spans="1:3" ht="22.5" customHeight="1">
      <c r="A23" s="120" t="s">
        <v>15</v>
      </c>
      <c r="B23" s="123" t="s">
        <v>16</v>
      </c>
      <c r="C23" s="124"/>
    </row>
    <row r="24" spans="1:3" ht="22.5" customHeight="1">
      <c r="A24" s="121"/>
      <c r="B24" s="116" t="s">
        <v>17</v>
      </c>
      <c r="C24" s="117"/>
    </row>
    <row r="25" spans="1:3" ht="22.5" customHeight="1">
      <c r="A25" s="121"/>
      <c r="B25" s="116" t="s">
        <v>18</v>
      </c>
      <c r="C25" s="117"/>
    </row>
    <row r="26" spans="1:3" ht="22.5" customHeight="1">
      <c r="A26" s="122"/>
      <c r="B26" s="118" t="s">
        <v>19</v>
      </c>
      <c r="C26" s="119"/>
    </row>
  </sheetData>
  <mergeCells count="14">
    <mergeCell ref="B24:C24"/>
    <mergeCell ref="B25:C25"/>
    <mergeCell ref="B26:C26"/>
    <mergeCell ref="A23:A26"/>
    <mergeCell ref="B7:C7"/>
    <mergeCell ref="B8:C8"/>
    <mergeCell ref="B9:C9"/>
    <mergeCell ref="B10:C10"/>
    <mergeCell ref="B23:C23"/>
    <mergeCell ref="A1:C1"/>
    <mergeCell ref="A2:C2"/>
    <mergeCell ref="A4:C4"/>
    <mergeCell ref="B5:C5"/>
    <mergeCell ref="B6:C6"/>
  </mergeCells>
  <phoneticPr fontId="23" type="noConversion"/>
  <hyperlinks>
    <hyperlink ref="A12" location="folderTable8cc22c6571a44e07842d5a1b2e8d2143" display="=ROW()-ROW(A$11)"/>
  </hyperlinks>
  <pageMargins left="0.7" right="0.7" top="0.75" bottom="0.75" header="0.3" footer="0.3"/>
  <pageSetup paperSize="9" orientation="portrait"/>
  <customProperties>
    <customPr name="SCMDATA" r:id="rId1"/>
    <customPr name="SCMPROJECTID" r:id="rId2"/>
    <customPr name="SCMZIP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>
  <dimension ref="A1:K185"/>
  <sheetViews>
    <sheetView showGridLines="0" tabSelected="1" topLeftCell="A49" workbookViewId="0">
      <selection activeCell="O177" sqref="O177"/>
    </sheetView>
  </sheetViews>
  <sheetFormatPr defaultColWidth="9" defaultRowHeight="18" customHeight="1"/>
  <cols>
    <col min="1" max="1" width="5" style="4" customWidth="1"/>
    <col min="2" max="2" width="13.625" style="4" customWidth="1"/>
    <col min="3" max="3" width="20.625" style="4" customWidth="1"/>
    <col min="4" max="4" width="18" style="4" customWidth="1"/>
    <col min="5" max="6" width="5.25" style="4" customWidth="1"/>
    <col min="7" max="7" width="10.625" style="4" customWidth="1"/>
    <col min="8" max="8" width="12.125" style="4" customWidth="1"/>
    <col min="9" max="9" width="11" style="4" customWidth="1"/>
    <col min="10" max="10" width="7.5" style="4" hidden="1" customWidth="1"/>
    <col min="11" max="11" width="12.625" style="4" hidden="1" customWidth="1"/>
    <col min="12" max="16384" width="9" style="4"/>
  </cols>
  <sheetData>
    <row r="1" spans="1:9" ht="18" customHeight="1">
      <c r="A1" s="5" t="str">
        <f>T(项目信息!B7)</f>
        <v/>
      </c>
      <c r="B1" s="5"/>
      <c r="C1" s="5"/>
      <c r="D1" s="5"/>
      <c r="E1" s="5"/>
      <c r="F1" s="5"/>
      <c r="G1" s="5"/>
      <c r="H1" s="5"/>
      <c r="I1" s="62"/>
    </row>
    <row r="2" spans="1:9" ht="18" customHeight="1">
      <c r="A2" s="125" t="s">
        <v>107</v>
      </c>
      <c r="B2" s="126"/>
      <c r="C2" s="126"/>
      <c r="D2" s="126"/>
      <c r="E2" s="126"/>
      <c r="F2" s="126"/>
      <c r="G2" s="126"/>
      <c r="H2" s="126"/>
      <c r="I2" s="126"/>
    </row>
    <row r="3" spans="1:9" ht="18" customHeight="1">
      <c r="A3" s="127" t="str">
        <f>CONCATENATE("项目名称:",项目信息!B5)</f>
        <v>项目名称:滁州市儿童医院</v>
      </c>
      <c r="B3" s="128"/>
      <c r="C3" s="128"/>
      <c r="D3" s="128"/>
      <c r="E3" s="128"/>
      <c r="F3" s="128"/>
      <c r="G3" s="128"/>
      <c r="H3" s="127"/>
      <c r="I3" s="127"/>
    </row>
    <row r="4" spans="1:9" ht="18" customHeight="1">
      <c r="A4" s="6" t="s">
        <v>8</v>
      </c>
      <c r="B4" s="7" t="s">
        <v>20</v>
      </c>
      <c r="C4" s="7" t="s">
        <v>21</v>
      </c>
      <c r="D4" s="7" t="s">
        <v>22</v>
      </c>
      <c r="E4" s="8" t="s">
        <v>23</v>
      </c>
      <c r="F4" s="9" t="s">
        <v>24</v>
      </c>
      <c r="G4" s="10" t="s">
        <v>25</v>
      </c>
      <c r="H4" s="11" t="s">
        <v>10</v>
      </c>
      <c r="I4" s="7" t="s">
        <v>26</v>
      </c>
    </row>
    <row r="5" spans="1:9" ht="18" customHeight="1">
      <c r="A5" s="12">
        <f>ROW()-ROW(A$4)</f>
        <v>1</v>
      </c>
      <c r="B5" s="13" t="s">
        <v>27</v>
      </c>
      <c r="C5" s="13" t="s">
        <v>28</v>
      </c>
      <c r="D5" s="13" t="s">
        <v>29</v>
      </c>
      <c r="E5" s="14" t="s">
        <v>30</v>
      </c>
      <c r="F5" s="14">
        <v>1</v>
      </c>
      <c r="G5" s="15"/>
      <c r="H5" s="15"/>
      <c r="I5" s="13" t="s">
        <v>31</v>
      </c>
    </row>
    <row r="6" spans="1:9" ht="18" customHeight="1">
      <c r="A6" s="12">
        <f>ROW()-ROW(A$4)</f>
        <v>2</v>
      </c>
      <c r="B6" s="13" t="s">
        <v>27</v>
      </c>
      <c r="C6" s="13" t="s">
        <v>32</v>
      </c>
      <c r="D6" s="16" t="s">
        <v>29</v>
      </c>
      <c r="E6" s="17" t="s">
        <v>30</v>
      </c>
      <c r="F6" s="14">
        <v>1</v>
      </c>
      <c r="G6" s="15"/>
      <c r="H6" s="15"/>
      <c r="I6" s="13" t="s">
        <v>31</v>
      </c>
    </row>
    <row r="7" spans="1:9" ht="18" customHeight="1">
      <c r="A7" s="12">
        <f>ROW()-ROW(A$4)</f>
        <v>3</v>
      </c>
      <c r="B7" s="13" t="s">
        <v>33</v>
      </c>
      <c r="C7" s="13" t="s">
        <v>34</v>
      </c>
      <c r="D7" s="13" t="s">
        <v>29</v>
      </c>
      <c r="E7" s="14" t="s">
        <v>30</v>
      </c>
      <c r="F7" s="14">
        <v>1</v>
      </c>
      <c r="G7" s="15"/>
      <c r="H7" s="15"/>
      <c r="I7" s="13" t="s">
        <v>31</v>
      </c>
    </row>
    <row r="8" spans="1:9" ht="18" customHeight="1">
      <c r="A8" s="12">
        <f>ROW()-ROW(A$4)</f>
        <v>4</v>
      </c>
      <c r="B8" s="13" t="s">
        <v>27</v>
      </c>
      <c r="C8" s="13" t="s">
        <v>35</v>
      </c>
      <c r="D8" s="13" t="s">
        <v>29</v>
      </c>
      <c r="E8" s="14" t="s">
        <v>30</v>
      </c>
      <c r="F8" s="14">
        <v>1</v>
      </c>
      <c r="G8" s="15"/>
      <c r="H8" s="15"/>
      <c r="I8" s="13" t="s">
        <v>31</v>
      </c>
    </row>
    <row r="9" spans="1:9" ht="18" customHeight="1">
      <c r="A9" s="12">
        <f>ROW()-ROW(A$4)</f>
        <v>5</v>
      </c>
      <c r="B9" s="13" t="s">
        <v>27</v>
      </c>
      <c r="C9" s="13" t="s">
        <v>36</v>
      </c>
      <c r="D9" s="13" t="s">
        <v>37</v>
      </c>
      <c r="E9" s="14" t="s">
        <v>30</v>
      </c>
      <c r="F9" s="18">
        <v>1</v>
      </c>
      <c r="G9" s="15"/>
      <c r="H9" s="15"/>
      <c r="I9" s="13" t="s">
        <v>31</v>
      </c>
    </row>
    <row r="10" spans="1:9" ht="18" customHeight="1">
      <c r="A10" s="19">
        <f t="shared" ref="A10:A16" si="0">ROW()-ROW(A$4)</f>
        <v>6</v>
      </c>
      <c r="B10" s="20" t="s">
        <v>38</v>
      </c>
      <c r="C10" s="20" t="s">
        <v>38</v>
      </c>
      <c r="D10" s="20" t="s">
        <v>38</v>
      </c>
      <c r="E10" s="21"/>
      <c r="F10" s="21"/>
      <c r="G10" s="22"/>
      <c r="H10" s="22"/>
      <c r="I10" s="20" t="s">
        <v>38</v>
      </c>
    </row>
    <row r="11" spans="1:9" ht="18" customHeight="1">
      <c r="A11" s="23">
        <f t="shared" si="0"/>
        <v>7</v>
      </c>
      <c r="B11" s="13" t="s">
        <v>38</v>
      </c>
      <c r="C11" s="13" t="s">
        <v>38</v>
      </c>
      <c r="D11" s="13" t="s">
        <v>38</v>
      </c>
      <c r="E11" s="14"/>
      <c r="F11" s="14"/>
      <c r="G11" s="15"/>
      <c r="H11" s="15"/>
      <c r="I11" s="13" t="s">
        <v>38</v>
      </c>
    </row>
    <row r="12" spans="1:9" ht="18" customHeight="1">
      <c r="A12" s="23">
        <f t="shared" si="0"/>
        <v>8</v>
      </c>
      <c r="B12" s="24" t="s">
        <v>11</v>
      </c>
      <c r="C12" s="24" t="s">
        <v>38</v>
      </c>
      <c r="D12" s="25" t="s">
        <v>38</v>
      </c>
      <c r="E12" s="26" t="s">
        <v>30</v>
      </c>
      <c r="F12" s="27">
        <f>SUM(F5:F11)</f>
        <v>5</v>
      </c>
      <c r="G12" s="28"/>
      <c r="H12" s="29"/>
      <c r="I12" s="63" t="s">
        <v>38</v>
      </c>
    </row>
    <row r="13" spans="1:9" ht="18" customHeight="1">
      <c r="A13" s="23">
        <f t="shared" si="0"/>
        <v>9</v>
      </c>
      <c r="B13" s="30" t="s">
        <v>39</v>
      </c>
      <c r="C13" s="30"/>
      <c r="D13" s="31"/>
      <c r="E13" s="26" t="s">
        <v>30</v>
      </c>
      <c r="F13" s="27">
        <v>1</v>
      </c>
      <c r="G13" s="29"/>
      <c r="H13" s="29"/>
      <c r="I13" s="64"/>
    </row>
    <row r="14" spans="1:9" ht="18" customHeight="1">
      <c r="A14" s="23">
        <f t="shared" si="0"/>
        <v>10</v>
      </c>
      <c r="B14" s="30" t="s">
        <v>40</v>
      </c>
      <c r="C14" s="30"/>
      <c r="D14" s="31"/>
      <c r="E14" s="26" t="s">
        <v>41</v>
      </c>
      <c r="F14" s="27">
        <v>1</v>
      </c>
      <c r="G14" s="29"/>
      <c r="H14" s="29"/>
      <c r="I14" s="64"/>
    </row>
    <row r="15" spans="1:9" ht="18" customHeight="1">
      <c r="A15" s="23">
        <f t="shared" si="0"/>
        <v>11</v>
      </c>
      <c r="B15" s="30" t="s">
        <v>42</v>
      </c>
      <c r="C15" s="30"/>
      <c r="D15" s="31"/>
      <c r="E15" s="26" t="s">
        <v>30</v>
      </c>
      <c r="F15" s="27">
        <v>3</v>
      </c>
      <c r="G15" s="29"/>
      <c r="H15" s="29"/>
      <c r="I15" s="65"/>
    </row>
    <row r="16" spans="1:9" ht="18" customHeight="1">
      <c r="A16" s="23">
        <f t="shared" si="0"/>
        <v>12</v>
      </c>
      <c r="B16" s="32" t="s">
        <v>43</v>
      </c>
      <c r="C16" s="33"/>
      <c r="D16" s="129" t="str">
        <f>TEXT(SUBSTITUTE(IF(H16="","",IF(MOD(H16,1)=0,TEXT(INT(H16),"[DBNum2][$-804]G/通用格式元整"),(TEXT(INT(H16),"[DBNum2][$-804]G/通用格式元")&amp;TEXT((INT(H16*10)-INT(H16)*10),"[DBNum2][$-804]G/通用格式角")&amp;TEXT((INT(H16*100)-INT(H16*10)*10),"[DBNum2][$-804]G/通用格式分")))),"零角","零"),)</f>
        <v/>
      </c>
      <c r="E16" s="130"/>
      <c r="F16" s="130"/>
      <c r="G16" s="131"/>
      <c r="H16" s="34"/>
      <c r="I16" s="65"/>
    </row>
    <row r="17" spans="1:11" ht="18" customHeight="1">
      <c r="A17" s="135" t="s">
        <v>44</v>
      </c>
      <c r="B17" s="136"/>
      <c r="C17" s="137"/>
      <c r="D17" s="137"/>
      <c r="E17" s="137"/>
      <c r="F17" s="137"/>
      <c r="G17" s="138"/>
      <c r="H17" s="138"/>
      <c r="I17" s="137"/>
    </row>
    <row r="18" spans="1:11" ht="18" customHeight="1">
      <c r="A18" s="135"/>
      <c r="B18" s="137"/>
      <c r="C18" s="137"/>
      <c r="D18" s="137"/>
      <c r="E18" s="137"/>
      <c r="F18" s="137"/>
      <c r="G18" s="138"/>
      <c r="H18" s="138"/>
      <c r="I18" s="137"/>
    </row>
    <row r="19" spans="1:11" ht="18" customHeight="1">
      <c r="A19" s="36"/>
      <c r="B19" s="1"/>
      <c r="C19" s="1"/>
      <c r="D19" s="1"/>
      <c r="E19" s="1"/>
      <c r="F19" s="37"/>
      <c r="G19" s="38"/>
      <c r="H19" s="38"/>
      <c r="I19" s="66"/>
    </row>
    <row r="20" spans="1:11" s="1" customFormat="1" ht="18" customHeight="1">
      <c r="A20" s="132" t="str">
        <f>T(项目信息!$B$7)</f>
        <v/>
      </c>
      <c r="B20" s="132"/>
      <c r="C20" s="132"/>
      <c r="D20" s="132"/>
      <c r="E20" s="132"/>
      <c r="F20" s="132"/>
      <c r="G20" s="132"/>
      <c r="H20" s="132"/>
      <c r="I20" s="132"/>
    </row>
    <row r="21" spans="1:11" s="1" customFormat="1" ht="18" customHeight="1">
      <c r="A21" s="133" t="s">
        <v>45</v>
      </c>
      <c r="B21" s="133"/>
      <c r="C21" s="133"/>
      <c r="D21" s="133"/>
      <c r="E21" s="133"/>
      <c r="F21" s="133"/>
      <c r="G21" s="133"/>
      <c r="H21" s="133"/>
      <c r="I21" s="133"/>
    </row>
    <row r="22" spans="1:11" s="2" customFormat="1" ht="18" customHeight="1">
      <c r="A22" s="39" t="s">
        <v>46</v>
      </c>
      <c r="B22" s="40" t="s">
        <v>27</v>
      </c>
      <c r="C22" s="41" t="s">
        <v>47</v>
      </c>
      <c r="D22" s="134" t="s">
        <v>29</v>
      </c>
      <c r="E22" s="134"/>
      <c r="F22" s="42" t="s">
        <v>48</v>
      </c>
      <c r="G22" s="134" t="s">
        <v>106</v>
      </c>
      <c r="H22" s="134"/>
      <c r="I22" s="67" t="s">
        <v>31</v>
      </c>
    </row>
    <row r="23" spans="1:11" s="1" customFormat="1" ht="24.95" customHeight="1">
      <c r="A23" s="6" t="s">
        <v>8</v>
      </c>
      <c r="B23" s="43" t="s">
        <v>49</v>
      </c>
      <c r="C23" s="43" t="s">
        <v>50</v>
      </c>
      <c r="D23" s="44" t="s">
        <v>51</v>
      </c>
      <c r="E23" s="8" t="s">
        <v>23</v>
      </c>
      <c r="F23" s="9" t="s">
        <v>24</v>
      </c>
      <c r="G23" s="10" t="s">
        <v>52</v>
      </c>
      <c r="H23" s="11" t="s">
        <v>10</v>
      </c>
      <c r="I23" s="68" t="s">
        <v>26</v>
      </c>
      <c r="J23" s="69" t="s">
        <v>53</v>
      </c>
      <c r="K23" s="70" t="s">
        <v>54</v>
      </c>
    </row>
    <row r="24" spans="1:11" s="1" customFormat="1" ht="18" customHeight="1">
      <c r="A24" s="23">
        <f>ROW()-ROW(A$23)</f>
        <v>1</v>
      </c>
      <c r="B24" s="45" t="s">
        <v>55</v>
      </c>
      <c r="C24" s="45" t="s">
        <v>56</v>
      </c>
      <c r="D24" s="45"/>
      <c r="E24" s="46" t="s">
        <v>57</v>
      </c>
      <c r="F24" s="14">
        <v>2</v>
      </c>
      <c r="G24" s="47"/>
      <c r="H24" s="47"/>
      <c r="I24" s="16"/>
      <c r="J24" s="71">
        <f>IF(AND(B24="",C24=""),"",IF(G24&gt;=20000,0.05,IF(G24&gt;=10000,0.1,IF(G24&gt;=5000,0.2,IF(G24&gt;=1000,0.3,IF(G24&gt;=0,0.4,{0}))))))</f>
        <v>0.4</v>
      </c>
      <c r="K24" s="72">
        <f t="shared" ref="K24:K30" si="1">IF(AND(B24="",C24=""),"",ROUND(H24*J24,2))</f>
        <v>0</v>
      </c>
    </row>
    <row r="25" spans="1:11" s="1" customFormat="1" ht="18" customHeight="1">
      <c r="A25" s="23">
        <f t="shared" ref="A25:A53" si="2">ROW()-ROW(A$23)</f>
        <v>2</v>
      </c>
      <c r="B25" s="45" t="s">
        <v>55</v>
      </c>
      <c r="C25" s="45" t="s">
        <v>58</v>
      </c>
      <c r="D25" s="45"/>
      <c r="E25" s="46" t="s">
        <v>57</v>
      </c>
      <c r="F25" s="14">
        <v>1</v>
      </c>
      <c r="G25" s="47"/>
      <c r="H25" s="47"/>
      <c r="I25" s="16"/>
      <c r="J25" s="71">
        <f>IF(AND(B25="",C25=""),"",IF(G25&gt;=20000,0.05,IF(G25&gt;=10000,0.1,IF(G25&gt;=5000,0.2,IF(G25&gt;=1000,0.3,IF(G25&gt;=0,0.4,{0}))))))</f>
        <v>0.4</v>
      </c>
      <c r="K25" s="72">
        <f t="shared" si="1"/>
        <v>0</v>
      </c>
    </row>
    <row r="26" spans="1:11" s="1" customFormat="1" ht="18" customHeight="1">
      <c r="A26" s="23">
        <f t="shared" si="2"/>
        <v>3</v>
      </c>
      <c r="B26" s="45" t="s">
        <v>55</v>
      </c>
      <c r="C26" s="45" t="s">
        <v>59</v>
      </c>
      <c r="D26" s="45"/>
      <c r="E26" s="48" t="s">
        <v>57</v>
      </c>
      <c r="F26" s="14">
        <v>3</v>
      </c>
      <c r="G26" s="49"/>
      <c r="H26" s="47"/>
      <c r="I26" s="16"/>
      <c r="J26" s="71">
        <f>IF(AND(B26="",C26=""),"",IF(G26&gt;=20000,0.05,IF(G26&gt;=10000,0.1,IF(G26&gt;=5000,0.2,IF(G26&gt;=1000,0.3,IF(G26&gt;=0,0.4,{0}))))))</f>
        <v>0.4</v>
      </c>
      <c r="K26" s="73">
        <f t="shared" si="1"/>
        <v>0</v>
      </c>
    </row>
    <row r="27" spans="1:11" s="1" customFormat="1" ht="18" customHeight="1">
      <c r="A27" s="23">
        <f t="shared" si="2"/>
        <v>4</v>
      </c>
      <c r="B27" s="45" t="s">
        <v>55</v>
      </c>
      <c r="C27" s="45" t="s">
        <v>60</v>
      </c>
      <c r="D27" s="45"/>
      <c r="E27" s="48" t="s">
        <v>57</v>
      </c>
      <c r="F27" s="14">
        <v>2</v>
      </c>
      <c r="G27" s="49"/>
      <c r="H27" s="47"/>
      <c r="I27" s="16"/>
      <c r="J27" s="71">
        <f>IF(AND(B27="",C27=""),"",IF(G27&gt;=20000,0.05,IF(G27&gt;=10000,0.1,IF(G27&gt;=5000,0.2,IF(G27&gt;=1000,0.3,IF(G27&gt;=0,0.4,{0}))))))</f>
        <v>0.4</v>
      </c>
      <c r="K27" s="73">
        <f t="shared" si="1"/>
        <v>0</v>
      </c>
    </row>
    <row r="28" spans="1:11" s="1" customFormat="1" ht="18" customHeight="1">
      <c r="A28" s="23">
        <f t="shared" si="2"/>
        <v>5</v>
      </c>
      <c r="B28" s="45" t="s">
        <v>55</v>
      </c>
      <c r="C28" s="45" t="s">
        <v>61</v>
      </c>
      <c r="D28" s="45"/>
      <c r="E28" s="48" t="s">
        <v>57</v>
      </c>
      <c r="F28" s="14">
        <v>1</v>
      </c>
      <c r="G28" s="49"/>
      <c r="H28" s="47"/>
      <c r="I28" s="16"/>
      <c r="J28" s="71">
        <f>IF(AND(B28="",C28=""),"",IF(G28&gt;=20000,0.05,IF(G28&gt;=10000,0.1,IF(G28&gt;=5000,0.2,IF(G28&gt;=1000,0.3,IF(G28&gt;=0,0.4,{0}))))))</f>
        <v>0.4</v>
      </c>
      <c r="K28" s="73">
        <f t="shared" si="1"/>
        <v>0</v>
      </c>
    </row>
    <row r="29" spans="1:11" s="1" customFormat="1" ht="18" customHeight="1">
      <c r="A29" s="23">
        <f t="shared" si="2"/>
        <v>6</v>
      </c>
      <c r="B29" s="50" t="s">
        <v>62</v>
      </c>
      <c r="C29" s="45" t="s">
        <v>63</v>
      </c>
      <c r="D29" s="45"/>
      <c r="E29" s="48" t="s">
        <v>57</v>
      </c>
      <c r="F29" s="14">
        <v>27</v>
      </c>
      <c r="G29" s="49"/>
      <c r="H29" s="47"/>
      <c r="I29" s="13"/>
      <c r="J29" s="71">
        <f>IF(AND(B29="",C29=""),"",IF(G29&gt;=20000,0.05,IF(G29&gt;=10000,0.1,IF(G29&gt;=5000,0.2,IF(G29&gt;=1000,0.3,IF(G29&gt;=0,0.4,{0}))))))</f>
        <v>0.4</v>
      </c>
      <c r="K29" s="73">
        <f t="shared" si="1"/>
        <v>0</v>
      </c>
    </row>
    <row r="30" spans="1:11" s="3" customFormat="1" ht="20.25" customHeight="1">
      <c r="A30" s="23">
        <f t="shared" si="2"/>
        <v>7</v>
      </c>
      <c r="B30" s="45" t="s">
        <v>64</v>
      </c>
      <c r="C30" s="45" t="s">
        <v>65</v>
      </c>
      <c r="D30" s="45"/>
      <c r="E30" s="14" t="s">
        <v>57</v>
      </c>
      <c r="F30" s="14">
        <v>9</v>
      </c>
      <c r="G30" s="51"/>
      <c r="H30" s="47"/>
      <c r="I30" s="74"/>
      <c r="J30" s="75">
        <f>IF(AND(B30="",C30=""),"",IF(G30&gt;=20000,0.05,IF(G30&gt;=10000,0.1,IF(G30&gt;=5000,0.2,IF(G30&gt;=1000,0.3,IF(G30&gt;=0,0.4,{0}))))))</f>
        <v>0.4</v>
      </c>
      <c r="K30" s="76">
        <f t="shared" si="1"/>
        <v>0</v>
      </c>
    </row>
    <row r="31" spans="1:11" s="3" customFormat="1" ht="20.25" customHeight="1">
      <c r="A31" s="23">
        <f t="shared" si="2"/>
        <v>8</v>
      </c>
      <c r="B31" s="45" t="s">
        <v>66</v>
      </c>
      <c r="C31" s="45" t="s">
        <v>67</v>
      </c>
      <c r="D31" s="45"/>
      <c r="E31" s="14" t="s">
        <v>57</v>
      </c>
      <c r="F31" s="14">
        <v>9</v>
      </c>
      <c r="G31" s="51"/>
      <c r="H31" s="47"/>
      <c r="I31" s="74"/>
      <c r="J31" s="75"/>
      <c r="K31" s="76"/>
    </row>
    <row r="32" spans="1:11" s="3" customFormat="1" ht="20.25" customHeight="1">
      <c r="A32" s="23">
        <f t="shared" si="2"/>
        <v>9</v>
      </c>
      <c r="B32" s="45" t="s">
        <v>68</v>
      </c>
      <c r="C32" s="45" t="s">
        <v>69</v>
      </c>
      <c r="D32" s="45"/>
      <c r="E32" s="14" t="s">
        <v>57</v>
      </c>
      <c r="F32" s="14">
        <v>9</v>
      </c>
      <c r="G32" s="51"/>
      <c r="H32" s="47"/>
      <c r="I32" s="51"/>
      <c r="J32" s="75">
        <f>IF(AND(B32="",C32=""),"",IF(G32&gt;=20000,0.05,IF(G32&gt;=10000,0.1,IF(G32&gt;=5000,0.2,IF(G32&gt;=1000,0.3,IF(G32&gt;=0,0.4,{0}))))))</f>
        <v>0.4</v>
      </c>
      <c r="K32" s="76">
        <f t="shared" ref="K32:K46" si="3">IF(AND(B32="",C32=""),"",ROUND(H32*J32,2))</f>
        <v>0</v>
      </c>
    </row>
    <row r="33" spans="1:11" s="3" customFormat="1" ht="20.25" customHeight="1">
      <c r="A33" s="23">
        <f t="shared" si="2"/>
        <v>10</v>
      </c>
      <c r="B33" s="45" t="s">
        <v>70</v>
      </c>
      <c r="C33" s="45" t="s">
        <v>71</v>
      </c>
      <c r="D33" s="45"/>
      <c r="E33" s="14" t="s">
        <v>41</v>
      </c>
      <c r="F33" s="14">
        <v>9</v>
      </c>
      <c r="G33" s="51"/>
      <c r="H33" s="47"/>
      <c r="I33" s="51"/>
      <c r="J33" s="75">
        <f>IF(AND(B33="",C33=""),"",IF(G33&gt;=20000,0.05,IF(G33&gt;=10000,0.1,IF(G33&gt;=5000,0.2,IF(G33&gt;=1000,0.3,IF(G33&gt;=0,0.4,{0}))))))</f>
        <v>0.4</v>
      </c>
      <c r="K33" s="76">
        <f t="shared" si="3"/>
        <v>0</v>
      </c>
    </row>
    <row r="34" spans="1:11" s="1" customFormat="1" ht="18" customHeight="1">
      <c r="A34" s="23">
        <f t="shared" si="2"/>
        <v>11</v>
      </c>
      <c r="B34" s="50" t="s">
        <v>72</v>
      </c>
      <c r="C34" s="50" t="s">
        <v>73</v>
      </c>
      <c r="D34" s="50"/>
      <c r="E34" s="48" t="s">
        <v>57</v>
      </c>
      <c r="F34" s="17">
        <v>36</v>
      </c>
      <c r="G34" s="49"/>
      <c r="H34" s="47"/>
      <c r="I34" s="16" t="s">
        <v>38</v>
      </c>
      <c r="J34" s="71">
        <f>IF(AND(B34="",C34=""),"",IF(G34&gt;=20000,0.05,IF(G34&gt;=10000,0.1,IF(G34&gt;=5000,0.2,IF(G34&gt;=1000,0.3,IF(G34&gt;=0,0.4,{0}))))))</f>
        <v>0.4</v>
      </c>
      <c r="K34" s="73">
        <f t="shared" si="3"/>
        <v>0</v>
      </c>
    </row>
    <row r="35" spans="1:11" s="1" customFormat="1" ht="18" customHeight="1">
      <c r="A35" s="23">
        <f t="shared" si="2"/>
        <v>12</v>
      </c>
      <c r="B35" s="50" t="s">
        <v>74</v>
      </c>
      <c r="C35" s="50"/>
      <c r="D35" s="50"/>
      <c r="E35" s="48" t="s">
        <v>75</v>
      </c>
      <c r="F35" s="17">
        <f>IF(AND(B35="",C35=""),"",1)</f>
        <v>1</v>
      </c>
      <c r="G35" s="49"/>
      <c r="H35" s="47"/>
      <c r="I35" s="16" t="s">
        <v>38</v>
      </c>
      <c r="J35" s="77">
        <f>IF(AND(B35="",C35=""),"",IF(G35&gt;=20000,0.05,IF(G35&gt;=10000,0.1,IF(G35&gt;=5000,0.2,IF(G35&gt;=1000,0.3,IF(G35&gt;=0,0.4,{0}))))))</f>
        <v>0.4</v>
      </c>
      <c r="K35" s="78">
        <f t="shared" si="3"/>
        <v>0</v>
      </c>
    </row>
    <row r="36" spans="1:11" s="3" customFormat="1" ht="20.25" customHeight="1">
      <c r="A36" s="23">
        <f t="shared" si="2"/>
        <v>13</v>
      </c>
      <c r="B36" s="45" t="s">
        <v>76</v>
      </c>
      <c r="C36" s="45" t="s">
        <v>77</v>
      </c>
      <c r="D36" s="45"/>
      <c r="E36" s="14" t="s">
        <v>78</v>
      </c>
      <c r="F36" s="14">
        <v>3.2</v>
      </c>
      <c r="G36" s="51"/>
      <c r="H36" s="47"/>
      <c r="I36" s="50"/>
      <c r="J36" s="75">
        <f>IF(AND(B36="",C36=""),"",IF(G36&gt;=20000,0.05,IF(G36&gt;=10000,0.1,IF(G36&gt;=5000,0.2,IF(G36&gt;=1000,0.3,IF(G36&gt;=0,0.4,{0}))))))</f>
        <v>0.4</v>
      </c>
      <c r="K36" s="76">
        <f t="shared" si="3"/>
        <v>0</v>
      </c>
    </row>
    <row r="37" spans="1:11" s="3" customFormat="1" ht="20.25" customHeight="1">
      <c r="A37" s="23">
        <f t="shared" si="2"/>
        <v>14</v>
      </c>
      <c r="B37" s="45" t="s">
        <v>76</v>
      </c>
      <c r="C37" s="45" t="s">
        <v>79</v>
      </c>
      <c r="D37" s="45"/>
      <c r="E37" s="14" t="s">
        <v>78</v>
      </c>
      <c r="F37" s="14">
        <v>2</v>
      </c>
      <c r="G37" s="52"/>
      <c r="H37" s="47"/>
      <c r="I37" s="50"/>
      <c r="J37" s="75">
        <f>IF(AND(B37="",C37=""),"",IF(G37&gt;=20000,0.05,IF(G37&gt;=10000,0.1,IF(G37&gt;=5000,0.2,IF(G37&gt;=1000,0.3,IF(G37&gt;=0,0.4,{0}))))))</f>
        <v>0.4</v>
      </c>
      <c r="K37" s="76">
        <f t="shared" ref="K37" si="4">IF(AND(B37="",C37=""),"",ROUND(H37*J37,2))</f>
        <v>0</v>
      </c>
    </row>
    <row r="38" spans="1:11" s="3" customFormat="1" ht="20.25" customHeight="1">
      <c r="A38" s="23">
        <f t="shared" si="2"/>
        <v>15</v>
      </c>
      <c r="B38" s="45" t="s">
        <v>76</v>
      </c>
      <c r="C38" s="45" t="s">
        <v>80</v>
      </c>
      <c r="D38" s="45"/>
      <c r="E38" s="14" t="s">
        <v>78</v>
      </c>
      <c r="F38" s="14">
        <v>1</v>
      </c>
      <c r="G38" s="52"/>
      <c r="H38" s="47"/>
      <c r="I38" s="50"/>
      <c r="J38" s="75">
        <f>IF(AND(B38="",C38=""),"",IF(G38&gt;=20000,0.05,IF(G38&gt;=10000,0.1,IF(G38&gt;=5000,0.2,IF(G38&gt;=1000,0.3,IF(G38&gt;=0,0.4,{0}))))))</f>
        <v>0.4</v>
      </c>
      <c r="K38" s="76">
        <f t="shared" si="3"/>
        <v>0</v>
      </c>
    </row>
    <row r="39" spans="1:11" s="3" customFormat="1" ht="20.25" customHeight="1">
      <c r="A39" s="23">
        <f t="shared" si="2"/>
        <v>16</v>
      </c>
      <c r="B39" s="45" t="s">
        <v>76</v>
      </c>
      <c r="C39" s="45" t="s">
        <v>81</v>
      </c>
      <c r="D39" s="45"/>
      <c r="E39" s="14" t="s">
        <v>78</v>
      </c>
      <c r="F39" s="14">
        <v>15</v>
      </c>
      <c r="G39" s="52"/>
      <c r="H39" s="47"/>
      <c r="I39" s="50"/>
      <c r="J39" s="75">
        <f>IF(AND(B39="",C39=""),"",IF(G39&gt;=20000,0.05,IF(G39&gt;=10000,0.1,IF(G39&gt;=5000,0.2,IF(G39&gt;=1000,0.3,IF(G39&gt;=0,0.4,{0}))))))</f>
        <v>0.4</v>
      </c>
      <c r="K39" s="76">
        <f t="shared" si="3"/>
        <v>0</v>
      </c>
    </row>
    <row r="40" spans="1:11" s="3" customFormat="1" ht="20.25" customHeight="1">
      <c r="A40" s="23">
        <f t="shared" si="2"/>
        <v>17</v>
      </c>
      <c r="B40" s="45" t="s">
        <v>76</v>
      </c>
      <c r="C40" s="45" t="s">
        <v>82</v>
      </c>
      <c r="D40" s="45"/>
      <c r="E40" s="14" t="s">
        <v>78</v>
      </c>
      <c r="F40" s="14">
        <v>6</v>
      </c>
      <c r="G40" s="52"/>
      <c r="H40" s="47"/>
      <c r="I40" s="50"/>
      <c r="J40" s="75">
        <f>IF(AND(B40="",C40=""),"",IF(G40&gt;=20000,0.05,IF(G40&gt;=10000,0.1,IF(G40&gt;=5000,0.2,IF(G40&gt;=1000,0.3,IF(G40&gt;=0,0.4,{0}))))))</f>
        <v>0.4</v>
      </c>
      <c r="K40" s="76">
        <f t="shared" si="3"/>
        <v>0</v>
      </c>
    </row>
    <row r="41" spans="1:11" s="3" customFormat="1" ht="20.25" customHeight="1">
      <c r="A41" s="23">
        <f t="shared" si="2"/>
        <v>18</v>
      </c>
      <c r="B41" s="45" t="s">
        <v>76</v>
      </c>
      <c r="C41" s="45" t="s">
        <v>83</v>
      </c>
      <c r="D41" s="45"/>
      <c r="E41" s="14" t="s">
        <v>78</v>
      </c>
      <c r="F41" s="14">
        <v>5</v>
      </c>
      <c r="G41" s="52"/>
      <c r="H41" s="47"/>
      <c r="I41" s="50"/>
      <c r="J41" s="75">
        <f>IF(AND(B41="",C41=""),"",IF(G41&gt;=20000,0.05,IF(G41&gt;=10000,0.1,IF(G41&gt;=5000,0.2,IF(G41&gt;=1000,0.3,IF(G41&gt;=0,0.4,{0}))))))</f>
        <v>0.4</v>
      </c>
      <c r="K41" s="76">
        <f t="shared" si="3"/>
        <v>0</v>
      </c>
    </row>
    <row r="42" spans="1:11" s="1" customFormat="1" ht="18" customHeight="1">
      <c r="A42" s="23">
        <f t="shared" si="2"/>
        <v>19</v>
      </c>
      <c r="B42" s="45" t="s">
        <v>84</v>
      </c>
      <c r="C42" s="45" t="s">
        <v>85</v>
      </c>
      <c r="D42" s="45"/>
      <c r="E42" s="46" t="s">
        <v>78</v>
      </c>
      <c r="F42" s="14">
        <v>150</v>
      </c>
      <c r="G42" s="47"/>
      <c r="H42" s="47"/>
      <c r="I42" s="13" t="s">
        <v>38</v>
      </c>
      <c r="J42" s="71">
        <f>IF(AND(B42="",C42=""),"",IF(G42&gt;=20000,0.05,IF(G42&gt;=10000,0.1,IF(G42&gt;=5000,0.2,IF(G42&gt;=1000,0.3,IF(G42&gt;=0,0.4,{0}))))))</f>
        <v>0.4</v>
      </c>
      <c r="K42" s="73">
        <f t="shared" si="3"/>
        <v>0</v>
      </c>
    </row>
    <row r="43" spans="1:11" s="1" customFormat="1" ht="18" customHeight="1">
      <c r="A43" s="23">
        <f t="shared" si="2"/>
        <v>20</v>
      </c>
      <c r="B43" s="45" t="s">
        <v>84</v>
      </c>
      <c r="C43" s="45" t="s">
        <v>86</v>
      </c>
      <c r="D43" s="45"/>
      <c r="E43" s="46" t="s">
        <v>78</v>
      </c>
      <c r="F43" s="14">
        <v>150</v>
      </c>
      <c r="G43" s="47"/>
      <c r="H43" s="47"/>
      <c r="I43" s="13" t="s">
        <v>38</v>
      </c>
      <c r="J43" s="71">
        <f>IF(AND(B43="",C43=""),"",IF(G43&gt;=20000,0.05,IF(G43&gt;=10000,0.1,IF(G43&gt;=5000,0.2,IF(G43&gt;=1000,0.3,IF(G43&gt;=0,0.4,{0}))))))</f>
        <v>0.4</v>
      </c>
      <c r="K43" s="73">
        <f t="shared" si="3"/>
        <v>0</v>
      </c>
    </row>
    <row r="44" spans="1:11" s="1" customFormat="1" ht="18" customHeight="1">
      <c r="A44" s="23">
        <f t="shared" si="2"/>
        <v>21</v>
      </c>
      <c r="B44" s="45" t="s">
        <v>84</v>
      </c>
      <c r="C44" s="45" t="s">
        <v>87</v>
      </c>
      <c r="D44" s="45"/>
      <c r="E44" s="46" t="s">
        <v>78</v>
      </c>
      <c r="F44" s="14">
        <v>12</v>
      </c>
      <c r="G44" s="47"/>
      <c r="H44" s="47"/>
      <c r="I44" s="13" t="s">
        <v>38</v>
      </c>
      <c r="J44" s="71">
        <f>IF(AND(B44="",C44=""),"",IF(G44&gt;=20000,0.05,IF(G44&gt;=10000,0.1,IF(G44&gt;=5000,0.2,IF(G44&gt;=1000,0.3,IF(G44&gt;=0,0.4,{0}))))))</f>
        <v>0.4</v>
      </c>
      <c r="K44" s="73">
        <f t="shared" si="3"/>
        <v>0</v>
      </c>
    </row>
    <row r="45" spans="1:11" s="1" customFormat="1" ht="18" customHeight="1">
      <c r="A45" s="23">
        <f t="shared" si="2"/>
        <v>22</v>
      </c>
      <c r="B45" s="45" t="s">
        <v>88</v>
      </c>
      <c r="C45" s="45"/>
      <c r="D45" s="45"/>
      <c r="E45" s="46" t="s">
        <v>75</v>
      </c>
      <c r="F45" s="14">
        <f>IF(AND(B45="",C45=""),"",1)</f>
        <v>1</v>
      </c>
      <c r="G45" s="47"/>
      <c r="H45" s="47"/>
      <c r="I45" s="16" t="s">
        <v>38</v>
      </c>
      <c r="J45" s="71">
        <f>IF(AND(B45="",C45=""),"",IF(G45&gt;=20000,0.05,IF(G45&gt;=10000,0.1,IF(G45&gt;=5000,0.2,IF(G45&gt;=1000,0.3,IF(G45&gt;=0,0.4,{0}))))))</f>
        <v>0.4</v>
      </c>
      <c r="K45" s="73">
        <f t="shared" si="3"/>
        <v>0</v>
      </c>
    </row>
    <row r="46" spans="1:11" s="1" customFormat="1" ht="18" customHeight="1">
      <c r="A46" s="23">
        <f t="shared" si="2"/>
        <v>23</v>
      </c>
      <c r="B46" s="53"/>
      <c r="C46" s="53"/>
      <c r="D46" s="53"/>
      <c r="E46" s="54"/>
      <c r="F46" s="55" t="str">
        <f>IF(AND(B46="",C46=""),"",1)</f>
        <v/>
      </c>
      <c r="G46" s="15" t="str">
        <f>IF(AND(B46="",C46=""),"",ROUND(#REF!*#REF!*#REF!,2))</f>
        <v/>
      </c>
      <c r="H46" s="15" t="str">
        <f>IF(AND(B46="",C46=""),"",ROUND(F46*G46,2))</f>
        <v/>
      </c>
      <c r="I46" s="79" t="s">
        <v>38</v>
      </c>
      <c r="J46" s="71" t="str">
        <f>IF(AND(B46="",C46=""),"",IF(G46&gt;=20000,0.05,IF(G46&gt;=10000,0.1,IF(G46&gt;=5000,0.2,IF(G46&gt;=1000,0.3,IF(G46&gt;=0,0.4,{0}))))))</f>
        <v/>
      </c>
      <c r="K46" s="73" t="str">
        <f t="shared" si="3"/>
        <v/>
      </c>
    </row>
    <row r="47" spans="1:11" s="1" customFormat="1" ht="18" customHeight="1">
      <c r="A47" s="23">
        <f t="shared" si="2"/>
        <v>24</v>
      </c>
      <c r="B47" s="56" t="s">
        <v>11</v>
      </c>
      <c r="C47" s="57"/>
      <c r="D47" s="35"/>
      <c r="E47" s="48"/>
      <c r="F47" s="17"/>
      <c r="G47" s="49"/>
      <c r="H47" s="49"/>
      <c r="I47" s="13" t="s">
        <v>38</v>
      </c>
      <c r="J47" s="71"/>
      <c r="K47" s="73"/>
    </row>
    <row r="48" spans="1:11" s="1" customFormat="1" ht="18" customHeight="1">
      <c r="A48" s="23">
        <f t="shared" si="2"/>
        <v>25</v>
      </c>
      <c r="B48" s="56" t="s">
        <v>89</v>
      </c>
      <c r="C48" s="57"/>
      <c r="D48" s="35"/>
      <c r="E48" s="48"/>
      <c r="F48" s="17"/>
      <c r="G48" s="49"/>
      <c r="H48" s="49"/>
      <c r="I48" s="13" t="s">
        <v>38</v>
      </c>
      <c r="J48" s="71"/>
      <c r="K48" s="73"/>
    </row>
    <row r="49" spans="1:11" s="1" customFormat="1" ht="18" customHeight="1">
      <c r="A49" s="23">
        <f t="shared" si="2"/>
        <v>26</v>
      </c>
      <c r="B49" s="56" t="s">
        <v>90</v>
      </c>
      <c r="C49" s="57" t="s">
        <v>29</v>
      </c>
      <c r="D49" s="35"/>
      <c r="E49" s="48" t="s">
        <v>30</v>
      </c>
      <c r="F49" s="17">
        <v>1</v>
      </c>
      <c r="G49" s="49"/>
      <c r="H49" s="49"/>
      <c r="I49" s="13" t="s">
        <v>38</v>
      </c>
      <c r="J49" s="71"/>
      <c r="K49" s="73"/>
    </row>
    <row r="50" spans="1:11" s="1" customFormat="1" ht="18" customHeight="1">
      <c r="A50" s="23">
        <f t="shared" si="2"/>
        <v>27</v>
      </c>
      <c r="B50" s="56" t="s">
        <v>13</v>
      </c>
      <c r="C50" s="57"/>
      <c r="D50" s="35"/>
      <c r="E50" s="48"/>
      <c r="F50" s="17"/>
      <c r="G50" s="49"/>
      <c r="H50" s="49"/>
      <c r="I50" s="13" t="s">
        <v>38</v>
      </c>
      <c r="J50" s="71"/>
      <c r="K50" s="73"/>
    </row>
    <row r="51" spans="1:11" s="1" customFormat="1" ht="18" customHeight="1">
      <c r="A51" s="23">
        <f t="shared" si="2"/>
        <v>28</v>
      </c>
      <c r="B51" s="56" t="s">
        <v>91</v>
      </c>
      <c r="C51" s="57"/>
      <c r="D51" s="35"/>
      <c r="E51" s="48"/>
      <c r="F51" s="17"/>
      <c r="G51" s="49"/>
      <c r="H51" s="49"/>
      <c r="I51" s="13" t="s">
        <v>38</v>
      </c>
      <c r="J51" s="71"/>
      <c r="K51" s="73"/>
    </row>
    <row r="52" spans="1:11" s="1" customFormat="1" ht="18" customHeight="1">
      <c r="A52" s="23">
        <f t="shared" si="2"/>
        <v>29</v>
      </c>
      <c r="B52" s="56" t="s">
        <v>92</v>
      </c>
      <c r="C52" s="57"/>
      <c r="D52" s="35"/>
      <c r="E52" s="48"/>
      <c r="F52" s="17"/>
      <c r="G52" s="49"/>
      <c r="H52" s="49"/>
      <c r="I52" s="13" t="s">
        <v>38</v>
      </c>
      <c r="J52" s="71"/>
      <c r="K52" s="73"/>
    </row>
    <row r="53" spans="1:11" s="1" customFormat="1" ht="18" customHeight="1">
      <c r="A53" s="23">
        <f t="shared" si="2"/>
        <v>30</v>
      </c>
      <c r="B53" s="35" t="s">
        <v>93</v>
      </c>
      <c r="C53" s="57"/>
      <c r="D53" s="35"/>
      <c r="E53" s="48"/>
      <c r="F53" s="17"/>
      <c r="G53" s="49"/>
      <c r="H53" s="49"/>
      <c r="I53" s="57"/>
      <c r="J53" s="80"/>
      <c r="K53" s="73"/>
    </row>
    <row r="54" spans="1:11" s="1" customFormat="1" ht="18" customHeight="1">
      <c r="A54" s="58" t="s">
        <v>94</v>
      </c>
      <c r="B54" s="59"/>
      <c r="C54" s="60"/>
      <c r="D54" s="48"/>
      <c r="E54" s="48"/>
      <c r="F54" s="17"/>
      <c r="G54" s="49"/>
      <c r="H54" s="49"/>
      <c r="I54" s="57"/>
      <c r="J54" s="81"/>
      <c r="K54" s="82"/>
    </row>
    <row r="55" spans="1:11" s="2" customFormat="1" ht="18" customHeight="1">
      <c r="A55" s="36"/>
      <c r="F55" s="61"/>
      <c r="G55" s="61"/>
    </row>
    <row r="56" spans="1:11" s="1" customFormat="1" ht="18" customHeight="1">
      <c r="A56" s="132" t="str">
        <f>T(项目信息!$B$7)</f>
        <v/>
      </c>
      <c r="B56" s="132"/>
      <c r="C56" s="132"/>
      <c r="D56" s="132"/>
      <c r="E56" s="132"/>
      <c r="F56" s="132"/>
      <c r="G56" s="132"/>
      <c r="H56" s="132"/>
      <c r="I56" s="132"/>
    </row>
    <row r="57" spans="1:11" s="1" customFormat="1" ht="18" customHeight="1">
      <c r="A57" s="133" t="s">
        <v>45</v>
      </c>
      <c r="B57" s="133"/>
      <c r="C57" s="133"/>
      <c r="D57" s="133"/>
      <c r="E57" s="133"/>
      <c r="F57" s="133"/>
      <c r="G57" s="133"/>
      <c r="H57" s="133"/>
      <c r="I57" s="133"/>
    </row>
    <row r="58" spans="1:11" s="2" customFormat="1" ht="18" customHeight="1">
      <c r="A58" s="39" t="s">
        <v>46</v>
      </c>
      <c r="B58" s="40" t="s">
        <v>27</v>
      </c>
      <c r="C58" s="41" t="s">
        <v>47</v>
      </c>
      <c r="D58" s="134" t="s">
        <v>29</v>
      </c>
      <c r="E58" s="134"/>
      <c r="F58" s="42" t="s">
        <v>48</v>
      </c>
      <c r="G58" s="134" t="s">
        <v>32</v>
      </c>
      <c r="H58" s="134"/>
      <c r="I58" s="67" t="s">
        <v>31</v>
      </c>
    </row>
    <row r="59" spans="1:11" s="1" customFormat="1" ht="20.100000000000001" customHeight="1">
      <c r="A59" s="6" t="s">
        <v>8</v>
      </c>
      <c r="B59" s="43" t="s">
        <v>49</v>
      </c>
      <c r="C59" s="43" t="s">
        <v>50</v>
      </c>
      <c r="D59" s="44" t="s">
        <v>51</v>
      </c>
      <c r="E59" s="8" t="s">
        <v>23</v>
      </c>
      <c r="F59" s="9" t="s">
        <v>24</v>
      </c>
      <c r="G59" s="10" t="s">
        <v>52</v>
      </c>
      <c r="H59" s="11" t="s">
        <v>10</v>
      </c>
      <c r="I59" s="68" t="s">
        <v>26</v>
      </c>
      <c r="J59" s="69" t="s">
        <v>53</v>
      </c>
      <c r="K59" s="70" t="s">
        <v>54</v>
      </c>
    </row>
    <row r="60" spans="1:11" s="1" customFormat="1" ht="18" customHeight="1">
      <c r="A60" s="23">
        <v>1</v>
      </c>
      <c r="B60" s="45" t="s">
        <v>55</v>
      </c>
      <c r="C60" s="45" t="s">
        <v>56</v>
      </c>
      <c r="D60" s="45"/>
      <c r="E60" s="46" t="s">
        <v>57</v>
      </c>
      <c r="F60" s="14">
        <v>1</v>
      </c>
      <c r="G60" s="47"/>
      <c r="H60" s="47"/>
      <c r="I60" s="16"/>
      <c r="J60" s="71">
        <f>IF(AND(B60="",C60=""),"",IF(G60&gt;=20000,0.05,IF(G60&gt;=10000,0.1,IF(G60&gt;=5000,0.2,IF(G60&gt;=1000,0.3,IF(G60&gt;=0,0.4,{0}))))))</f>
        <v>0.4</v>
      </c>
      <c r="K60" s="72">
        <f t="shared" ref="K60:K65" si="5">IF(AND(B60="",C60=""),"",ROUND(H60*J60,2))</f>
        <v>0</v>
      </c>
    </row>
    <row r="61" spans="1:11" s="1" customFormat="1" ht="18" customHeight="1">
      <c r="A61" s="23">
        <v>2</v>
      </c>
      <c r="B61" s="45" t="s">
        <v>55</v>
      </c>
      <c r="C61" s="45" t="s">
        <v>58</v>
      </c>
      <c r="D61" s="45"/>
      <c r="E61" s="46" t="s">
        <v>57</v>
      </c>
      <c r="F61" s="14">
        <v>2</v>
      </c>
      <c r="G61" s="47"/>
      <c r="H61" s="47"/>
      <c r="I61" s="16"/>
      <c r="J61" s="71">
        <f>IF(AND(B61="",C61=""),"",IF(G61&gt;=20000,0.05,IF(G61&gt;=10000,0.1,IF(G61&gt;=5000,0.2,IF(G61&gt;=1000,0.3,IF(G61&gt;=0,0.4,{0}))))))</f>
        <v>0.4</v>
      </c>
      <c r="K61" s="72">
        <f t="shared" si="5"/>
        <v>0</v>
      </c>
    </row>
    <row r="62" spans="1:11" s="1" customFormat="1" ht="18" customHeight="1">
      <c r="A62" s="23">
        <v>3</v>
      </c>
      <c r="B62" s="45" t="s">
        <v>55</v>
      </c>
      <c r="C62" s="45" t="s">
        <v>59</v>
      </c>
      <c r="D62" s="45"/>
      <c r="E62" s="48" t="s">
        <v>57</v>
      </c>
      <c r="F62" s="14">
        <v>1</v>
      </c>
      <c r="G62" s="49"/>
      <c r="H62" s="47"/>
      <c r="I62" s="16"/>
      <c r="J62" s="71">
        <f>IF(AND(B62="",C62=""),"",IF(G62&gt;=20000,0.05,IF(G62&gt;=10000,0.1,IF(G62&gt;=5000,0.2,IF(G62&gt;=1000,0.3,IF(G62&gt;=0,0.4,{0}))))))</f>
        <v>0.4</v>
      </c>
      <c r="K62" s="73">
        <f t="shared" si="5"/>
        <v>0</v>
      </c>
    </row>
    <row r="63" spans="1:11" s="1" customFormat="1" ht="18" customHeight="1">
      <c r="A63" s="23">
        <v>4</v>
      </c>
      <c r="B63" s="45" t="s">
        <v>55</v>
      </c>
      <c r="C63" s="45" t="s">
        <v>60</v>
      </c>
      <c r="D63" s="45"/>
      <c r="E63" s="48" t="s">
        <v>57</v>
      </c>
      <c r="F63" s="14">
        <v>5</v>
      </c>
      <c r="G63" s="49"/>
      <c r="H63" s="47"/>
      <c r="I63" s="16"/>
      <c r="J63" s="71">
        <f>IF(AND(B63="",C63=""),"",IF(G63&gt;=20000,0.05,IF(G63&gt;=10000,0.1,IF(G63&gt;=5000,0.2,IF(G63&gt;=1000,0.3,IF(G63&gt;=0,0.4,{0}))))))</f>
        <v>0.4</v>
      </c>
      <c r="K63" s="73">
        <f t="shared" si="5"/>
        <v>0</v>
      </c>
    </row>
    <row r="64" spans="1:11" s="1" customFormat="1" ht="18" customHeight="1">
      <c r="A64" s="23">
        <v>5</v>
      </c>
      <c r="B64" s="50" t="s">
        <v>62</v>
      </c>
      <c r="C64" s="45" t="s">
        <v>63</v>
      </c>
      <c r="D64" s="45"/>
      <c r="E64" s="48" t="s">
        <v>57</v>
      </c>
      <c r="F64" s="14">
        <v>27</v>
      </c>
      <c r="G64" s="49"/>
      <c r="H64" s="47"/>
      <c r="I64" s="13" t="s">
        <v>38</v>
      </c>
      <c r="J64" s="71">
        <f>IF(AND(B64="",C64=""),"",IF(G64&gt;=20000,0.05,IF(G64&gt;=10000,0.1,IF(G64&gt;=5000,0.2,IF(G64&gt;=1000,0.3,IF(G64&gt;=0,0.4,{0}))))))</f>
        <v>0.4</v>
      </c>
      <c r="K64" s="73">
        <f t="shared" si="5"/>
        <v>0</v>
      </c>
    </row>
    <row r="65" spans="1:11" s="3" customFormat="1" ht="20.25" customHeight="1">
      <c r="A65" s="23">
        <v>6</v>
      </c>
      <c r="B65" s="45" t="s">
        <v>64</v>
      </c>
      <c r="C65" s="45" t="s">
        <v>65</v>
      </c>
      <c r="D65" s="45"/>
      <c r="E65" s="14" t="s">
        <v>57</v>
      </c>
      <c r="F65" s="14">
        <v>9</v>
      </c>
      <c r="G65" s="51"/>
      <c r="H65" s="47"/>
      <c r="I65" s="74"/>
      <c r="J65" s="75">
        <f>IF(AND(B65="",C65=""),"",IF(G65&gt;=20000,0.05,IF(G65&gt;=10000,0.1,IF(G65&gt;=5000,0.2,IF(G65&gt;=1000,0.3,IF(G65&gt;=0,0.4,{0}))))))</f>
        <v>0.4</v>
      </c>
      <c r="K65" s="76">
        <f t="shared" si="5"/>
        <v>0</v>
      </c>
    </row>
    <row r="66" spans="1:11" s="3" customFormat="1" ht="20.25" customHeight="1">
      <c r="A66" s="23">
        <v>7</v>
      </c>
      <c r="B66" s="45" t="s">
        <v>66</v>
      </c>
      <c r="C66" s="45" t="s">
        <v>67</v>
      </c>
      <c r="D66" s="45"/>
      <c r="E66" s="14" t="s">
        <v>57</v>
      </c>
      <c r="F66" s="14">
        <v>9</v>
      </c>
      <c r="G66" s="51"/>
      <c r="H66" s="47"/>
      <c r="I66" s="74"/>
      <c r="J66" s="75"/>
      <c r="K66" s="76"/>
    </row>
    <row r="67" spans="1:11" s="3" customFormat="1" ht="20.25" customHeight="1">
      <c r="A67" s="23">
        <v>8</v>
      </c>
      <c r="B67" s="45" t="s">
        <v>68</v>
      </c>
      <c r="C67" s="45" t="s">
        <v>69</v>
      </c>
      <c r="D67" s="45"/>
      <c r="E67" s="14" t="s">
        <v>57</v>
      </c>
      <c r="F67" s="14">
        <v>9</v>
      </c>
      <c r="G67" s="51"/>
      <c r="H67" s="47"/>
      <c r="I67" s="51"/>
      <c r="J67" s="75">
        <f>IF(AND(B67="",C67=""),"",IF(G67&gt;=20000,0.05,IF(G67&gt;=10000,0.1,IF(G67&gt;=5000,0.2,IF(G67&gt;=1000,0.3,IF(G67&gt;=0,0.4,{0}))))))</f>
        <v>0.4</v>
      </c>
      <c r="K67" s="76">
        <f t="shared" ref="K67:K82" si="6">IF(AND(B67="",C67=""),"",ROUND(H67*J67,2))</f>
        <v>0</v>
      </c>
    </row>
    <row r="68" spans="1:11" s="3" customFormat="1" ht="20.25" customHeight="1">
      <c r="A68" s="23">
        <v>9</v>
      </c>
      <c r="B68" s="45" t="s">
        <v>70</v>
      </c>
      <c r="C68" s="45" t="s">
        <v>71</v>
      </c>
      <c r="D68" s="45"/>
      <c r="E68" s="14" t="s">
        <v>41</v>
      </c>
      <c r="F68" s="14">
        <v>9</v>
      </c>
      <c r="G68" s="51"/>
      <c r="H68" s="47"/>
      <c r="I68" s="51"/>
      <c r="J68" s="75">
        <f>IF(AND(B68="",C68=""),"",IF(G68&gt;=20000,0.05,IF(G68&gt;=10000,0.1,IF(G68&gt;=5000,0.2,IF(G68&gt;=1000,0.3,IF(G68&gt;=0,0.4,{0}))))))</f>
        <v>0.4</v>
      </c>
      <c r="K68" s="76">
        <f t="shared" si="6"/>
        <v>0</v>
      </c>
    </row>
    <row r="69" spans="1:11" s="1" customFormat="1" ht="18" customHeight="1">
      <c r="A69" s="23">
        <v>10</v>
      </c>
      <c r="B69" s="50" t="s">
        <v>72</v>
      </c>
      <c r="C69" s="50" t="s">
        <v>73</v>
      </c>
      <c r="D69" s="50"/>
      <c r="E69" s="48" t="s">
        <v>57</v>
      </c>
      <c r="F69" s="17">
        <v>36</v>
      </c>
      <c r="G69" s="49"/>
      <c r="H69" s="47"/>
      <c r="I69" s="16" t="s">
        <v>38</v>
      </c>
      <c r="J69" s="71">
        <f>IF(AND(B69="",C69=""),"",IF(G69&gt;=20000,0.05,IF(G69&gt;=10000,0.1,IF(G69&gt;=5000,0.2,IF(G69&gt;=1000,0.3,IF(G69&gt;=0,0.4,{0}))))))</f>
        <v>0.4</v>
      </c>
      <c r="K69" s="73">
        <f t="shared" si="6"/>
        <v>0</v>
      </c>
    </row>
    <row r="70" spans="1:11" s="1" customFormat="1" ht="18" customHeight="1">
      <c r="A70" s="23">
        <v>11</v>
      </c>
      <c r="B70" s="50" t="s">
        <v>74</v>
      </c>
      <c r="C70" s="50"/>
      <c r="D70" s="50"/>
      <c r="E70" s="48" t="s">
        <v>75</v>
      </c>
      <c r="F70" s="17">
        <f>IF(AND(B70="",C70=""),"",1)</f>
        <v>1</v>
      </c>
      <c r="G70" s="49"/>
      <c r="H70" s="47"/>
      <c r="I70" s="16" t="s">
        <v>38</v>
      </c>
      <c r="J70" s="77">
        <f>IF(AND(B70="",C70=""),"",IF(G70&gt;=20000,0.05,IF(G70&gt;=10000,0.1,IF(G70&gt;=5000,0.2,IF(G70&gt;=1000,0.3,IF(G70&gt;=0,0.4,{0}))))))</f>
        <v>0.4</v>
      </c>
      <c r="K70" s="78">
        <f t="shared" si="6"/>
        <v>0</v>
      </c>
    </row>
    <row r="71" spans="1:11" s="3" customFormat="1" ht="20.25" customHeight="1">
      <c r="A71" s="23">
        <v>12</v>
      </c>
      <c r="B71" s="45" t="s">
        <v>76</v>
      </c>
      <c r="C71" s="45" t="s">
        <v>77</v>
      </c>
      <c r="D71" s="45"/>
      <c r="E71" s="14" t="s">
        <v>78</v>
      </c>
      <c r="F71" s="14">
        <v>3.2</v>
      </c>
      <c r="G71" s="51"/>
      <c r="H71" s="47"/>
      <c r="I71" s="50"/>
      <c r="J71" s="75">
        <f>IF(AND(B71="",C71=""),"",IF(G71&gt;=20000,0.05,IF(G71&gt;=10000,0.1,IF(G71&gt;=5000,0.2,IF(G71&gt;=1000,0.3,IF(G71&gt;=0,0.4,{0}))))))</f>
        <v>0.4</v>
      </c>
      <c r="K71" s="76">
        <f t="shared" si="6"/>
        <v>0</v>
      </c>
    </row>
    <row r="72" spans="1:11" s="3" customFormat="1" ht="20.25" customHeight="1">
      <c r="A72" s="23">
        <v>13</v>
      </c>
      <c r="B72" s="45" t="s">
        <v>76</v>
      </c>
      <c r="C72" s="45" t="s">
        <v>79</v>
      </c>
      <c r="D72" s="45"/>
      <c r="E72" s="14" t="s">
        <v>78</v>
      </c>
      <c r="F72" s="14">
        <v>2</v>
      </c>
      <c r="G72" s="52"/>
      <c r="H72" s="47"/>
      <c r="I72" s="50"/>
      <c r="J72" s="75">
        <f>IF(AND(B72="",C72=""),"",IF(G72&gt;=20000,0.05,IF(G72&gt;=10000,0.1,IF(G72&gt;=5000,0.2,IF(G72&gt;=1000,0.3,IF(G72&gt;=0,0.4,{0}))))))</f>
        <v>0.4</v>
      </c>
      <c r="K72" s="76">
        <f t="shared" si="6"/>
        <v>0</v>
      </c>
    </row>
    <row r="73" spans="1:11" s="3" customFormat="1" ht="20.25" customHeight="1">
      <c r="A73" s="23">
        <v>14</v>
      </c>
      <c r="B73" s="45" t="s">
        <v>76</v>
      </c>
      <c r="C73" s="45" t="s">
        <v>80</v>
      </c>
      <c r="D73" s="45"/>
      <c r="E73" s="14" t="s">
        <v>78</v>
      </c>
      <c r="F73" s="14">
        <v>1</v>
      </c>
      <c r="G73" s="52"/>
      <c r="H73" s="47"/>
      <c r="I73" s="50"/>
      <c r="J73" s="75">
        <f>IF(AND(B73="",C73=""),"",IF(G73&gt;=20000,0.05,IF(G73&gt;=10000,0.1,IF(G73&gt;=5000,0.2,IF(G73&gt;=1000,0.3,IF(G73&gt;=0,0.4,{0}))))))</f>
        <v>0.4</v>
      </c>
      <c r="K73" s="76">
        <f t="shared" si="6"/>
        <v>0</v>
      </c>
    </row>
    <row r="74" spans="1:11" s="3" customFormat="1" ht="20.25" customHeight="1">
      <c r="A74" s="23">
        <v>15</v>
      </c>
      <c r="B74" s="45" t="s">
        <v>76</v>
      </c>
      <c r="C74" s="45" t="s">
        <v>81</v>
      </c>
      <c r="D74" s="45"/>
      <c r="E74" s="14" t="s">
        <v>78</v>
      </c>
      <c r="F74" s="14">
        <v>15</v>
      </c>
      <c r="G74" s="52"/>
      <c r="H74" s="47"/>
      <c r="I74" s="50"/>
      <c r="J74" s="75">
        <f>IF(AND(B74="",C74=""),"",IF(G74&gt;=20000,0.05,IF(G74&gt;=10000,0.1,IF(G74&gt;=5000,0.2,IF(G74&gt;=1000,0.3,IF(G74&gt;=0,0.4,{0}))))))</f>
        <v>0.4</v>
      </c>
      <c r="K74" s="76">
        <f t="shared" si="6"/>
        <v>0</v>
      </c>
    </row>
    <row r="75" spans="1:11" s="3" customFormat="1" ht="20.25" customHeight="1">
      <c r="A75" s="23">
        <v>16</v>
      </c>
      <c r="B75" s="45" t="s">
        <v>76</v>
      </c>
      <c r="C75" s="45" t="s">
        <v>82</v>
      </c>
      <c r="D75" s="45"/>
      <c r="E75" s="14" t="s">
        <v>78</v>
      </c>
      <c r="F75" s="14">
        <v>6</v>
      </c>
      <c r="G75" s="52"/>
      <c r="H75" s="47"/>
      <c r="I75" s="50"/>
      <c r="J75" s="75">
        <f>IF(AND(B75="",C75=""),"",IF(G75&gt;=20000,0.05,IF(G75&gt;=10000,0.1,IF(G75&gt;=5000,0.2,IF(G75&gt;=1000,0.3,IF(G75&gt;=0,0.4,{0}))))))</f>
        <v>0.4</v>
      </c>
      <c r="K75" s="76">
        <f t="shared" si="6"/>
        <v>0</v>
      </c>
    </row>
    <row r="76" spans="1:11" s="3" customFormat="1" ht="20.25" customHeight="1">
      <c r="A76" s="23">
        <v>17</v>
      </c>
      <c r="B76" s="45" t="s">
        <v>76</v>
      </c>
      <c r="C76" s="45" t="s">
        <v>83</v>
      </c>
      <c r="D76" s="45"/>
      <c r="E76" s="14" t="s">
        <v>78</v>
      </c>
      <c r="F76" s="14">
        <v>5</v>
      </c>
      <c r="G76" s="52"/>
      <c r="H76" s="47"/>
      <c r="I76" s="50"/>
      <c r="J76" s="75">
        <f>IF(AND(B76="",C76=""),"",IF(G76&gt;=20000,0.05,IF(G76&gt;=10000,0.1,IF(G76&gt;=5000,0.2,IF(G76&gt;=1000,0.3,IF(G76&gt;=0,0.4,{0}))))))</f>
        <v>0.4</v>
      </c>
      <c r="K76" s="76">
        <f t="shared" si="6"/>
        <v>0</v>
      </c>
    </row>
    <row r="77" spans="1:11" s="1" customFormat="1" ht="18" customHeight="1">
      <c r="A77" s="23">
        <v>18</v>
      </c>
      <c r="B77" s="45" t="s">
        <v>84</v>
      </c>
      <c r="C77" s="45" t="s">
        <v>85</v>
      </c>
      <c r="D77" s="45"/>
      <c r="E77" s="46" t="s">
        <v>78</v>
      </c>
      <c r="F77" s="14">
        <v>150</v>
      </c>
      <c r="G77" s="47"/>
      <c r="H77" s="47"/>
      <c r="I77" s="13" t="s">
        <v>38</v>
      </c>
      <c r="J77" s="71">
        <f>IF(AND(B77="",C77=""),"",IF(G77&gt;=20000,0.05,IF(G77&gt;=10000,0.1,IF(G77&gt;=5000,0.2,IF(G77&gt;=1000,0.3,IF(G77&gt;=0,0.4,{0}))))))</f>
        <v>0.4</v>
      </c>
      <c r="K77" s="73">
        <f t="shared" si="6"/>
        <v>0</v>
      </c>
    </row>
    <row r="78" spans="1:11" s="1" customFormat="1" ht="18" customHeight="1">
      <c r="A78" s="23">
        <v>19</v>
      </c>
      <c r="B78" s="45" t="s">
        <v>84</v>
      </c>
      <c r="C78" s="45" t="s">
        <v>86</v>
      </c>
      <c r="D78" s="45"/>
      <c r="E78" s="46" t="s">
        <v>78</v>
      </c>
      <c r="F78" s="14">
        <v>150</v>
      </c>
      <c r="G78" s="47"/>
      <c r="H78" s="47"/>
      <c r="I78" s="13" t="s">
        <v>38</v>
      </c>
      <c r="J78" s="71">
        <f>IF(AND(B78="",C78=""),"",IF(G78&gt;=20000,0.05,IF(G78&gt;=10000,0.1,IF(G78&gt;=5000,0.2,IF(G78&gt;=1000,0.3,IF(G78&gt;=0,0.4,{0}))))))</f>
        <v>0.4</v>
      </c>
      <c r="K78" s="73">
        <f t="shared" si="6"/>
        <v>0</v>
      </c>
    </row>
    <row r="79" spans="1:11" s="1" customFormat="1" ht="18" customHeight="1">
      <c r="A79" s="23">
        <v>20</v>
      </c>
      <c r="B79" s="45" t="s">
        <v>84</v>
      </c>
      <c r="C79" s="45" t="s">
        <v>87</v>
      </c>
      <c r="D79" s="45"/>
      <c r="E79" s="46" t="s">
        <v>78</v>
      </c>
      <c r="F79" s="14">
        <v>12</v>
      </c>
      <c r="G79" s="47"/>
      <c r="H79" s="47"/>
      <c r="I79" s="13" t="s">
        <v>38</v>
      </c>
      <c r="J79" s="71">
        <f>IF(AND(B79="",C79=""),"",IF(G79&gt;=20000,0.05,IF(G79&gt;=10000,0.1,IF(G79&gt;=5000,0.2,IF(G79&gt;=1000,0.3,IF(G79&gt;=0,0.4,{0}))))))</f>
        <v>0.4</v>
      </c>
      <c r="K79" s="73">
        <f t="shared" si="6"/>
        <v>0</v>
      </c>
    </row>
    <row r="80" spans="1:11" s="1" customFormat="1" ht="18" customHeight="1">
      <c r="A80" s="23">
        <v>21</v>
      </c>
      <c r="B80" s="45" t="s">
        <v>88</v>
      </c>
      <c r="C80" s="45"/>
      <c r="D80" s="45"/>
      <c r="E80" s="46" t="s">
        <v>75</v>
      </c>
      <c r="F80" s="14">
        <f>IF(AND(B80="",C80=""),"",1)</f>
        <v>1</v>
      </c>
      <c r="G80" s="47"/>
      <c r="H80" s="47"/>
      <c r="I80" s="16" t="s">
        <v>38</v>
      </c>
      <c r="J80" s="71">
        <f>IF(AND(B80="",C80=""),"",IF(G80&gt;=20000,0.05,IF(G80&gt;=10000,0.1,IF(G80&gt;=5000,0.2,IF(G80&gt;=1000,0.3,IF(G80&gt;=0,0.4,{0}))))))</f>
        <v>0.4</v>
      </c>
      <c r="K80" s="73">
        <f t="shared" si="6"/>
        <v>0</v>
      </c>
    </row>
    <row r="81" spans="1:11" s="1" customFormat="1" ht="18" customHeight="1">
      <c r="A81" s="23">
        <v>22</v>
      </c>
      <c r="B81" s="45"/>
      <c r="C81" s="45"/>
      <c r="D81" s="45"/>
      <c r="E81" s="46"/>
      <c r="F81" s="14"/>
      <c r="G81" s="47"/>
      <c r="H81" s="49"/>
      <c r="I81" s="16" t="s">
        <v>38</v>
      </c>
      <c r="J81" s="71" t="str">
        <f>IF(AND(B81="",C81=""),"",IF(G81&gt;=20000,0.05,IF(G81&gt;=10000,0.1,IF(G81&gt;=5000,0.2,IF(G81&gt;=1000,0.3,IF(G81&gt;=0,0.4,{0}))))))</f>
        <v/>
      </c>
      <c r="K81" s="73" t="str">
        <f t="shared" si="6"/>
        <v/>
      </c>
    </row>
    <row r="82" spans="1:11" s="1" customFormat="1" ht="18" customHeight="1">
      <c r="A82" s="23">
        <v>23</v>
      </c>
      <c r="B82" s="53"/>
      <c r="C82" s="53"/>
      <c r="D82" s="53"/>
      <c r="E82" s="54"/>
      <c r="F82" s="55" t="str">
        <f>IF(AND(B82="",C82=""),"",1)</f>
        <v/>
      </c>
      <c r="G82" s="15" t="str">
        <f>IF(AND(B82="",C82=""),"",ROUND(#REF!*#REF!*#REF!,2))</f>
        <v/>
      </c>
      <c r="H82" s="15" t="str">
        <f>IF(AND(B82="",C82=""),"",ROUND(F82*G82,2))</f>
        <v/>
      </c>
      <c r="I82" s="79" t="s">
        <v>38</v>
      </c>
      <c r="J82" s="71" t="str">
        <f>IF(AND(B82="",C82=""),"",IF(G82&gt;=20000,0.05,IF(G82&gt;=10000,0.1,IF(G82&gt;=5000,0.2,IF(G82&gt;=1000,0.3,IF(G82&gt;=0,0.4,{0}))))))</f>
        <v/>
      </c>
      <c r="K82" s="73" t="str">
        <f t="shared" si="6"/>
        <v/>
      </c>
    </row>
    <row r="83" spans="1:11" s="1" customFormat="1" ht="18" customHeight="1">
      <c r="A83" s="23">
        <v>24</v>
      </c>
      <c r="B83" s="56" t="s">
        <v>11</v>
      </c>
      <c r="C83" s="57"/>
      <c r="D83" s="35"/>
      <c r="E83" s="48"/>
      <c r="F83" s="17"/>
      <c r="G83" s="49"/>
      <c r="H83" s="49"/>
      <c r="I83" s="13" t="s">
        <v>38</v>
      </c>
      <c r="J83" s="71"/>
      <c r="K83" s="73"/>
    </row>
    <row r="84" spans="1:11" s="1" customFormat="1" ht="18" customHeight="1">
      <c r="A84" s="23">
        <v>25</v>
      </c>
      <c r="B84" s="56" t="s">
        <v>89</v>
      </c>
      <c r="C84" s="57"/>
      <c r="D84" s="35"/>
      <c r="E84" s="48"/>
      <c r="F84" s="17"/>
      <c r="G84" s="49"/>
      <c r="H84" s="49"/>
      <c r="I84" s="13" t="s">
        <v>38</v>
      </c>
      <c r="J84" s="71"/>
      <c r="K84" s="73"/>
    </row>
    <row r="85" spans="1:11" s="1" customFormat="1" ht="18" customHeight="1">
      <c r="A85" s="23">
        <v>26</v>
      </c>
      <c r="B85" s="56" t="s">
        <v>90</v>
      </c>
      <c r="C85" s="57" t="s">
        <v>29</v>
      </c>
      <c r="D85" s="35"/>
      <c r="E85" s="48" t="s">
        <v>30</v>
      </c>
      <c r="F85" s="17">
        <v>1</v>
      </c>
      <c r="G85" s="49"/>
      <c r="H85" s="49"/>
      <c r="I85" s="13" t="s">
        <v>38</v>
      </c>
      <c r="J85" s="71"/>
      <c r="K85" s="73"/>
    </row>
    <row r="86" spans="1:11" s="1" customFormat="1" ht="18" customHeight="1">
      <c r="A86" s="23">
        <v>27</v>
      </c>
      <c r="B86" s="56" t="s">
        <v>13</v>
      </c>
      <c r="C86" s="57"/>
      <c r="D86" s="35"/>
      <c r="E86" s="48"/>
      <c r="F86" s="17"/>
      <c r="G86" s="49"/>
      <c r="H86" s="49"/>
      <c r="I86" s="13" t="s">
        <v>38</v>
      </c>
      <c r="J86" s="71"/>
      <c r="K86" s="73"/>
    </row>
    <row r="87" spans="1:11" s="1" customFormat="1" ht="18" customHeight="1">
      <c r="A87" s="23">
        <v>28</v>
      </c>
      <c r="B87" s="56" t="s">
        <v>91</v>
      </c>
      <c r="C87" s="57"/>
      <c r="D87" s="35"/>
      <c r="E87" s="48"/>
      <c r="F87" s="17"/>
      <c r="G87" s="49"/>
      <c r="H87" s="49"/>
      <c r="I87" s="13" t="s">
        <v>38</v>
      </c>
      <c r="J87" s="71"/>
      <c r="K87" s="73"/>
    </row>
    <row r="88" spans="1:11" s="1" customFormat="1" ht="18" customHeight="1">
      <c r="A88" s="23">
        <v>29</v>
      </c>
      <c r="B88" s="56" t="s">
        <v>92</v>
      </c>
      <c r="C88" s="57"/>
      <c r="D88" s="35"/>
      <c r="E88" s="48"/>
      <c r="F88" s="17"/>
      <c r="G88" s="49"/>
      <c r="H88" s="49"/>
      <c r="I88" s="13" t="s">
        <v>38</v>
      </c>
      <c r="J88" s="71"/>
      <c r="K88" s="73"/>
    </row>
    <row r="89" spans="1:11" s="1" customFormat="1" ht="18" customHeight="1">
      <c r="A89" s="23">
        <v>30</v>
      </c>
      <c r="B89" s="35" t="s">
        <v>93</v>
      </c>
      <c r="C89" s="57"/>
      <c r="D89" s="35"/>
      <c r="E89" s="48"/>
      <c r="F89" s="17"/>
      <c r="G89" s="49"/>
      <c r="H89" s="49"/>
      <c r="I89" s="57"/>
      <c r="J89" s="80"/>
      <c r="K89" s="73"/>
    </row>
    <row r="90" spans="1:11" s="1" customFormat="1" ht="18" customHeight="1">
      <c r="A90" s="58" t="s">
        <v>94</v>
      </c>
      <c r="B90" s="59"/>
      <c r="C90" s="60"/>
      <c r="D90" s="48"/>
      <c r="E90" s="48"/>
      <c r="F90" s="17"/>
      <c r="G90" s="49"/>
      <c r="H90" s="49"/>
      <c r="I90" s="57"/>
      <c r="J90" s="81"/>
      <c r="K90" s="82"/>
    </row>
    <row r="91" spans="1:11" s="2" customFormat="1" ht="18" customHeight="1">
      <c r="A91" s="36"/>
      <c r="F91" s="61"/>
      <c r="G91" s="61"/>
    </row>
    <row r="92" spans="1:11" s="1" customFormat="1" ht="18" customHeight="1">
      <c r="A92" s="132" t="str">
        <f>T(项目信息!$B$7)</f>
        <v/>
      </c>
      <c r="B92" s="132"/>
      <c r="C92" s="132"/>
      <c r="D92" s="132"/>
      <c r="E92" s="132"/>
      <c r="F92" s="132"/>
      <c r="G92" s="132"/>
      <c r="H92" s="132"/>
      <c r="I92" s="132"/>
    </row>
    <row r="93" spans="1:11" s="1" customFormat="1" ht="18" customHeight="1">
      <c r="A93" s="133" t="s">
        <v>45</v>
      </c>
      <c r="B93" s="133"/>
      <c r="C93" s="133"/>
      <c r="D93" s="133"/>
      <c r="E93" s="133"/>
      <c r="F93" s="133"/>
      <c r="G93" s="133"/>
      <c r="H93" s="133"/>
      <c r="I93" s="133"/>
    </row>
    <row r="94" spans="1:11" s="2" customFormat="1" ht="18" customHeight="1">
      <c r="A94" s="39" t="s">
        <v>46</v>
      </c>
      <c r="B94" s="40" t="s">
        <v>27</v>
      </c>
      <c r="C94" s="41" t="s">
        <v>47</v>
      </c>
      <c r="D94" s="134" t="s">
        <v>29</v>
      </c>
      <c r="E94" s="134"/>
      <c r="F94" s="42" t="s">
        <v>48</v>
      </c>
      <c r="G94" s="134" t="s">
        <v>34</v>
      </c>
      <c r="H94" s="134"/>
      <c r="I94" s="67" t="s">
        <v>31</v>
      </c>
    </row>
    <row r="95" spans="1:11" s="1" customFormat="1" ht="20.100000000000001" customHeight="1">
      <c r="A95" s="6" t="s">
        <v>8</v>
      </c>
      <c r="B95" s="43" t="s">
        <v>49</v>
      </c>
      <c r="C95" s="43" t="s">
        <v>50</v>
      </c>
      <c r="D95" s="44" t="s">
        <v>51</v>
      </c>
      <c r="E95" s="8" t="s">
        <v>23</v>
      </c>
      <c r="F95" s="9" t="s">
        <v>24</v>
      </c>
      <c r="G95" s="10" t="s">
        <v>52</v>
      </c>
      <c r="H95" s="11" t="s">
        <v>10</v>
      </c>
      <c r="I95" s="68" t="s">
        <v>26</v>
      </c>
      <c r="J95" s="69" t="s">
        <v>53</v>
      </c>
      <c r="K95" s="70" t="s">
        <v>54</v>
      </c>
    </row>
    <row r="96" spans="1:11" s="1" customFormat="1" ht="18" customHeight="1">
      <c r="A96" s="23">
        <v>1</v>
      </c>
      <c r="B96" s="45" t="s">
        <v>55</v>
      </c>
      <c r="C96" s="45" t="s">
        <v>95</v>
      </c>
      <c r="D96" s="45"/>
      <c r="E96" s="46" t="s">
        <v>57</v>
      </c>
      <c r="F96" s="14">
        <v>1</v>
      </c>
      <c r="G96" s="47"/>
      <c r="H96" s="47"/>
      <c r="I96" s="16"/>
      <c r="J96" s="71">
        <f>IF(AND(B96="",C96=""),"",IF(G96&gt;=20000,0.05,IF(G96&gt;=10000,0.1,IF(G96&gt;=5000,0.2,IF(G96&gt;=1000,0.3,IF(G96&gt;=0,0.4,{0}))))))</f>
        <v>0.4</v>
      </c>
      <c r="K96" s="72">
        <f t="shared" ref="K96:K101" si="7">IF(AND(B96="",C96=""),"",ROUND(H96*J96,2))</f>
        <v>0</v>
      </c>
    </row>
    <row r="97" spans="1:11" s="1" customFormat="1" ht="18" customHeight="1">
      <c r="A97" s="23">
        <v>2</v>
      </c>
      <c r="B97" s="45" t="s">
        <v>55</v>
      </c>
      <c r="C97" s="45" t="s">
        <v>59</v>
      </c>
      <c r="D97" s="45"/>
      <c r="E97" s="48" t="s">
        <v>57</v>
      </c>
      <c r="F97" s="14">
        <v>2</v>
      </c>
      <c r="G97" s="49"/>
      <c r="H97" s="47"/>
      <c r="I97" s="16"/>
      <c r="J97" s="71">
        <f>IF(AND(B97="",C97=""),"",IF(G97&gt;=20000,0.05,IF(G97&gt;=10000,0.1,IF(G97&gt;=5000,0.2,IF(G97&gt;=1000,0.3,IF(G97&gt;=0,0.4,{0}))))))</f>
        <v>0.4</v>
      </c>
      <c r="K97" s="73">
        <f t="shared" si="7"/>
        <v>0</v>
      </c>
    </row>
    <row r="98" spans="1:11" s="1" customFormat="1" ht="18" customHeight="1">
      <c r="A98" s="23">
        <v>3</v>
      </c>
      <c r="B98" s="45" t="s">
        <v>55</v>
      </c>
      <c r="C98" s="45" t="s">
        <v>60</v>
      </c>
      <c r="D98" s="45"/>
      <c r="E98" s="48" t="s">
        <v>57</v>
      </c>
      <c r="F98" s="14">
        <v>2</v>
      </c>
      <c r="G98" s="49"/>
      <c r="H98" s="47"/>
      <c r="I98" s="16"/>
      <c r="J98" s="71">
        <f>IF(AND(B98="",C98=""),"",IF(G98&gt;=20000,0.05,IF(G98&gt;=10000,0.1,IF(G98&gt;=5000,0.2,IF(G98&gt;=1000,0.3,IF(G98&gt;=0,0.4,{0}))))))</f>
        <v>0.4</v>
      </c>
      <c r="K98" s="73">
        <f t="shared" si="7"/>
        <v>0</v>
      </c>
    </row>
    <row r="99" spans="1:11" s="1" customFormat="1" ht="18" customHeight="1">
      <c r="A99" s="23">
        <v>4</v>
      </c>
      <c r="B99" s="45" t="s">
        <v>55</v>
      </c>
      <c r="C99" s="45" t="s">
        <v>56</v>
      </c>
      <c r="D99" s="45"/>
      <c r="E99" s="46" t="s">
        <v>57</v>
      </c>
      <c r="F99" s="14">
        <v>4</v>
      </c>
      <c r="G99" s="47"/>
      <c r="H99" s="47"/>
      <c r="I99" s="16"/>
      <c r="J99" s="71">
        <f>IF(AND(B99="",C99=""),"",IF(G99&gt;=20000,0.05,IF(G99&gt;=10000,0.1,IF(G99&gt;=5000,0.2,IF(G99&gt;=1000,0.3,IF(G99&gt;=0,0.4,{0}))))))</f>
        <v>0.4</v>
      </c>
      <c r="K99" s="72">
        <f t="shared" si="7"/>
        <v>0</v>
      </c>
    </row>
    <row r="100" spans="1:11" s="1" customFormat="1" ht="18" customHeight="1">
      <c r="A100" s="23">
        <v>5</v>
      </c>
      <c r="B100" s="50" t="s">
        <v>62</v>
      </c>
      <c r="C100" s="45" t="s">
        <v>63</v>
      </c>
      <c r="D100" s="45"/>
      <c r="E100" s="48" t="s">
        <v>57</v>
      </c>
      <c r="F100" s="14">
        <v>27</v>
      </c>
      <c r="G100" s="49"/>
      <c r="H100" s="47"/>
      <c r="I100" s="13" t="s">
        <v>38</v>
      </c>
      <c r="J100" s="71">
        <f>IF(AND(B100="",C100=""),"",IF(G100&gt;=20000,0.05,IF(G100&gt;=10000,0.1,IF(G100&gt;=5000,0.2,IF(G100&gt;=1000,0.3,IF(G100&gt;=0,0.4,{0}))))))</f>
        <v>0.4</v>
      </c>
      <c r="K100" s="73">
        <f t="shared" si="7"/>
        <v>0</v>
      </c>
    </row>
    <row r="101" spans="1:11" s="3" customFormat="1" ht="20.25" customHeight="1">
      <c r="A101" s="23">
        <v>6</v>
      </c>
      <c r="B101" s="45" t="s">
        <v>64</v>
      </c>
      <c r="C101" s="45" t="s">
        <v>65</v>
      </c>
      <c r="D101" s="45"/>
      <c r="E101" s="14" t="s">
        <v>57</v>
      </c>
      <c r="F101" s="14">
        <v>9</v>
      </c>
      <c r="G101" s="51"/>
      <c r="H101" s="47"/>
      <c r="I101" s="74"/>
      <c r="J101" s="75">
        <f>IF(AND(B101="",C101=""),"",IF(G101&gt;=20000,0.05,IF(G101&gt;=10000,0.1,IF(G101&gt;=5000,0.2,IF(G101&gt;=1000,0.3,IF(G101&gt;=0,0.4,{0}))))))</f>
        <v>0.4</v>
      </c>
      <c r="K101" s="76">
        <f t="shared" si="7"/>
        <v>0</v>
      </c>
    </row>
    <row r="102" spans="1:11" s="3" customFormat="1" ht="20.25" customHeight="1">
      <c r="A102" s="23">
        <v>7</v>
      </c>
      <c r="B102" s="45" t="s">
        <v>66</v>
      </c>
      <c r="C102" s="45" t="s">
        <v>67</v>
      </c>
      <c r="D102" s="45"/>
      <c r="E102" s="14" t="s">
        <v>57</v>
      </c>
      <c r="F102" s="14">
        <v>9</v>
      </c>
      <c r="G102" s="51"/>
      <c r="H102" s="47"/>
      <c r="I102" s="74"/>
      <c r="J102" s="75"/>
      <c r="K102" s="76"/>
    </row>
    <row r="103" spans="1:11" s="3" customFormat="1" ht="20.25" customHeight="1">
      <c r="A103" s="23">
        <v>8</v>
      </c>
      <c r="B103" s="45" t="s">
        <v>68</v>
      </c>
      <c r="C103" s="45" t="s">
        <v>69</v>
      </c>
      <c r="D103" s="45"/>
      <c r="E103" s="14" t="s">
        <v>57</v>
      </c>
      <c r="F103" s="14">
        <v>9</v>
      </c>
      <c r="G103" s="51"/>
      <c r="H103" s="47"/>
      <c r="I103" s="51"/>
      <c r="J103" s="75">
        <f>IF(AND(B103="",C103=""),"",IF(G103&gt;=20000,0.05,IF(G103&gt;=10000,0.1,IF(G103&gt;=5000,0.2,IF(G103&gt;=1000,0.3,IF(G103&gt;=0,0.4,{0}))))))</f>
        <v>0.4</v>
      </c>
      <c r="K103" s="76">
        <f t="shared" ref="K103:K118" si="8">IF(AND(B103="",C103=""),"",ROUND(H103*J103,2))</f>
        <v>0</v>
      </c>
    </row>
    <row r="104" spans="1:11" s="3" customFormat="1" ht="20.25" customHeight="1">
      <c r="A104" s="23">
        <v>9</v>
      </c>
      <c r="B104" s="45" t="s">
        <v>70</v>
      </c>
      <c r="C104" s="45" t="s">
        <v>71</v>
      </c>
      <c r="D104" s="45"/>
      <c r="E104" s="14" t="s">
        <v>41</v>
      </c>
      <c r="F104" s="14">
        <v>9</v>
      </c>
      <c r="G104" s="51"/>
      <c r="H104" s="47"/>
      <c r="I104" s="51"/>
      <c r="J104" s="75">
        <f>IF(AND(B104="",C104=""),"",IF(G104&gt;=20000,0.05,IF(G104&gt;=10000,0.1,IF(G104&gt;=5000,0.2,IF(G104&gt;=1000,0.3,IF(G104&gt;=0,0.4,{0}))))))</f>
        <v>0.4</v>
      </c>
      <c r="K104" s="76">
        <f t="shared" si="8"/>
        <v>0</v>
      </c>
    </row>
    <row r="105" spans="1:11" s="1" customFormat="1" ht="18" customHeight="1">
      <c r="A105" s="23">
        <v>10</v>
      </c>
      <c r="B105" s="50" t="s">
        <v>72</v>
      </c>
      <c r="C105" s="50" t="s">
        <v>73</v>
      </c>
      <c r="D105" s="50"/>
      <c r="E105" s="48" t="s">
        <v>57</v>
      </c>
      <c r="F105" s="17">
        <v>36</v>
      </c>
      <c r="G105" s="49"/>
      <c r="H105" s="47"/>
      <c r="I105" s="16" t="s">
        <v>38</v>
      </c>
      <c r="J105" s="71">
        <f>IF(AND(B105="",C105=""),"",IF(G105&gt;=20000,0.05,IF(G105&gt;=10000,0.1,IF(G105&gt;=5000,0.2,IF(G105&gt;=1000,0.3,IF(G105&gt;=0,0.4,{0}))))))</f>
        <v>0.4</v>
      </c>
      <c r="K105" s="73">
        <f t="shared" si="8"/>
        <v>0</v>
      </c>
    </row>
    <row r="106" spans="1:11" s="1" customFormat="1" ht="18" customHeight="1">
      <c r="A106" s="23">
        <v>11</v>
      </c>
      <c r="B106" s="50" t="s">
        <v>74</v>
      </c>
      <c r="C106" s="50"/>
      <c r="D106" s="50"/>
      <c r="E106" s="48" t="s">
        <v>75</v>
      </c>
      <c r="F106" s="17">
        <f>IF(AND(B106="",C106=""),"",1)</f>
        <v>1</v>
      </c>
      <c r="G106" s="49"/>
      <c r="H106" s="47"/>
      <c r="I106" s="16" t="s">
        <v>38</v>
      </c>
      <c r="J106" s="77">
        <f>IF(AND(B106="",C106=""),"",IF(G106&gt;=20000,0.05,IF(G106&gt;=10000,0.1,IF(G106&gt;=5000,0.2,IF(G106&gt;=1000,0.3,IF(G106&gt;=0,0.4,{0}))))))</f>
        <v>0.4</v>
      </c>
      <c r="K106" s="78">
        <f t="shared" si="8"/>
        <v>0</v>
      </c>
    </row>
    <row r="107" spans="1:11" s="3" customFormat="1" ht="20.25" customHeight="1">
      <c r="A107" s="23">
        <v>12</v>
      </c>
      <c r="B107" s="45" t="s">
        <v>76</v>
      </c>
      <c r="C107" s="45" t="s">
        <v>77</v>
      </c>
      <c r="D107" s="45"/>
      <c r="E107" s="14" t="s">
        <v>78</v>
      </c>
      <c r="F107" s="14">
        <v>3.2</v>
      </c>
      <c r="G107" s="51"/>
      <c r="H107" s="47"/>
      <c r="I107" s="50"/>
      <c r="J107" s="75">
        <f>IF(AND(B107="",C107=""),"",IF(G107&gt;=20000,0.05,IF(G107&gt;=10000,0.1,IF(G107&gt;=5000,0.2,IF(G107&gt;=1000,0.3,IF(G107&gt;=0,0.4,{0}))))))</f>
        <v>0.4</v>
      </c>
      <c r="K107" s="76">
        <f t="shared" si="8"/>
        <v>0</v>
      </c>
    </row>
    <row r="108" spans="1:11" s="3" customFormat="1" ht="20.25" customHeight="1">
      <c r="A108" s="23">
        <v>13</v>
      </c>
      <c r="B108" s="45" t="s">
        <v>76</v>
      </c>
      <c r="C108" s="45" t="s">
        <v>79</v>
      </c>
      <c r="D108" s="45"/>
      <c r="E108" s="14" t="s">
        <v>78</v>
      </c>
      <c r="F108" s="14">
        <v>2</v>
      </c>
      <c r="G108" s="52"/>
      <c r="H108" s="47"/>
      <c r="I108" s="50"/>
      <c r="J108" s="75">
        <f>IF(AND(B108="",C108=""),"",IF(G108&gt;=20000,0.05,IF(G108&gt;=10000,0.1,IF(G108&gt;=5000,0.2,IF(G108&gt;=1000,0.3,IF(G108&gt;=0,0.4,{0}))))))</f>
        <v>0.4</v>
      </c>
      <c r="K108" s="76">
        <f t="shared" si="8"/>
        <v>0</v>
      </c>
    </row>
    <row r="109" spans="1:11" s="3" customFormat="1" ht="20.25" customHeight="1">
      <c r="A109" s="23">
        <v>14</v>
      </c>
      <c r="B109" s="45" t="s">
        <v>76</v>
      </c>
      <c r="C109" s="45" t="s">
        <v>80</v>
      </c>
      <c r="D109" s="45"/>
      <c r="E109" s="14" t="s">
        <v>78</v>
      </c>
      <c r="F109" s="14">
        <v>1</v>
      </c>
      <c r="G109" s="52"/>
      <c r="H109" s="47"/>
      <c r="I109" s="50"/>
      <c r="J109" s="75">
        <f>IF(AND(B109="",C109=""),"",IF(G109&gt;=20000,0.05,IF(G109&gt;=10000,0.1,IF(G109&gt;=5000,0.2,IF(G109&gt;=1000,0.3,IF(G109&gt;=0,0.4,{0}))))))</f>
        <v>0.4</v>
      </c>
      <c r="K109" s="76">
        <f t="shared" si="8"/>
        <v>0</v>
      </c>
    </row>
    <row r="110" spans="1:11" s="3" customFormat="1" ht="20.25" customHeight="1">
      <c r="A110" s="23">
        <v>15</v>
      </c>
      <c r="B110" s="45" t="s">
        <v>76</v>
      </c>
      <c r="C110" s="45" t="s">
        <v>81</v>
      </c>
      <c r="D110" s="45"/>
      <c r="E110" s="14" t="s">
        <v>78</v>
      </c>
      <c r="F110" s="14">
        <v>15</v>
      </c>
      <c r="G110" s="52"/>
      <c r="H110" s="47"/>
      <c r="I110" s="50"/>
      <c r="J110" s="75">
        <f>IF(AND(B110="",C110=""),"",IF(G110&gt;=20000,0.05,IF(G110&gt;=10000,0.1,IF(G110&gt;=5000,0.2,IF(G110&gt;=1000,0.3,IF(G110&gt;=0,0.4,{0}))))))</f>
        <v>0.4</v>
      </c>
      <c r="K110" s="76">
        <f t="shared" si="8"/>
        <v>0</v>
      </c>
    </row>
    <row r="111" spans="1:11" s="3" customFormat="1" ht="20.25" customHeight="1">
      <c r="A111" s="23">
        <v>16</v>
      </c>
      <c r="B111" s="45" t="s">
        <v>76</v>
      </c>
      <c r="C111" s="45" t="s">
        <v>82</v>
      </c>
      <c r="D111" s="45"/>
      <c r="E111" s="14" t="s">
        <v>78</v>
      </c>
      <c r="F111" s="14">
        <v>6</v>
      </c>
      <c r="G111" s="52"/>
      <c r="H111" s="47"/>
      <c r="I111" s="50"/>
      <c r="J111" s="75">
        <f>IF(AND(B111="",C111=""),"",IF(G111&gt;=20000,0.05,IF(G111&gt;=10000,0.1,IF(G111&gt;=5000,0.2,IF(G111&gt;=1000,0.3,IF(G111&gt;=0,0.4,{0}))))))</f>
        <v>0.4</v>
      </c>
      <c r="K111" s="76">
        <f t="shared" si="8"/>
        <v>0</v>
      </c>
    </row>
    <row r="112" spans="1:11" s="3" customFormat="1" ht="20.25" customHeight="1">
      <c r="A112" s="23">
        <v>17</v>
      </c>
      <c r="B112" s="45" t="s">
        <v>76</v>
      </c>
      <c r="C112" s="45" t="s">
        <v>83</v>
      </c>
      <c r="D112" s="45"/>
      <c r="E112" s="14" t="s">
        <v>78</v>
      </c>
      <c r="F112" s="14">
        <v>5</v>
      </c>
      <c r="G112" s="52"/>
      <c r="H112" s="47"/>
      <c r="I112" s="50"/>
      <c r="J112" s="75">
        <f>IF(AND(B112="",C112=""),"",IF(G112&gt;=20000,0.05,IF(G112&gt;=10000,0.1,IF(G112&gt;=5000,0.2,IF(G112&gt;=1000,0.3,IF(G112&gt;=0,0.4,{0}))))))</f>
        <v>0.4</v>
      </c>
      <c r="K112" s="76">
        <f t="shared" si="8"/>
        <v>0</v>
      </c>
    </row>
    <row r="113" spans="1:11" s="1" customFormat="1" ht="18" customHeight="1">
      <c r="A113" s="23">
        <v>18</v>
      </c>
      <c r="B113" s="45" t="s">
        <v>84</v>
      </c>
      <c r="C113" s="45" t="s">
        <v>85</v>
      </c>
      <c r="D113" s="45"/>
      <c r="E113" s="46" t="s">
        <v>78</v>
      </c>
      <c r="F113" s="14">
        <v>150</v>
      </c>
      <c r="G113" s="47"/>
      <c r="H113" s="47"/>
      <c r="I113" s="13" t="s">
        <v>38</v>
      </c>
      <c r="J113" s="71">
        <f>IF(AND(B113="",C113=""),"",IF(G113&gt;=20000,0.05,IF(G113&gt;=10000,0.1,IF(G113&gt;=5000,0.2,IF(G113&gt;=1000,0.3,IF(G113&gt;=0,0.4,{0}))))))</f>
        <v>0.4</v>
      </c>
      <c r="K113" s="73">
        <f t="shared" si="8"/>
        <v>0</v>
      </c>
    </row>
    <row r="114" spans="1:11" s="1" customFormat="1" ht="18" customHeight="1">
      <c r="A114" s="23">
        <v>19</v>
      </c>
      <c r="B114" s="45" t="s">
        <v>84</v>
      </c>
      <c r="C114" s="45" t="s">
        <v>86</v>
      </c>
      <c r="D114" s="45"/>
      <c r="E114" s="46" t="s">
        <v>78</v>
      </c>
      <c r="F114" s="14">
        <v>150</v>
      </c>
      <c r="G114" s="47"/>
      <c r="H114" s="47"/>
      <c r="I114" s="13" t="s">
        <v>38</v>
      </c>
      <c r="J114" s="71">
        <f>IF(AND(B114="",C114=""),"",IF(G114&gt;=20000,0.05,IF(G114&gt;=10000,0.1,IF(G114&gt;=5000,0.2,IF(G114&gt;=1000,0.3,IF(G114&gt;=0,0.4,{0}))))))</f>
        <v>0.4</v>
      </c>
      <c r="K114" s="73">
        <f t="shared" si="8"/>
        <v>0</v>
      </c>
    </row>
    <row r="115" spans="1:11" s="1" customFormat="1" ht="18" customHeight="1">
      <c r="A115" s="23">
        <v>20</v>
      </c>
      <c r="B115" s="45" t="s">
        <v>84</v>
      </c>
      <c r="C115" s="45" t="s">
        <v>87</v>
      </c>
      <c r="D115" s="45"/>
      <c r="E115" s="46" t="s">
        <v>78</v>
      </c>
      <c r="F115" s="14">
        <v>12</v>
      </c>
      <c r="G115" s="47"/>
      <c r="H115" s="47"/>
      <c r="I115" s="13" t="s">
        <v>38</v>
      </c>
      <c r="J115" s="71">
        <f>IF(AND(B115="",C115=""),"",IF(G115&gt;=20000,0.05,IF(G115&gt;=10000,0.1,IF(G115&gt;=5000,0.2,IF(G115&gt;=1000,0.3,IF(G115&gt;=0,0.4,{0}))))))</f>
        <v>0.4</v>
      </c>
      <c r="K115" s="73">
        <f t="shared" si="8"/>
        <v>0</v>
      </c>
    </row>
    <row r="116" spans="1:11" s="1" customFormat="1" ht="18" customHeight="1">
      <c r="A116" s="23">
        <v>21</v>
      </c>
      <c r="B116" s="45" t="s">
        <v>88</v>
      </c>
      <c r="C116" s="45"/>
      <c r="D116" s="45"/>
      <c r="E116" s="46" t="s">
        <v>75</v>
      </c>
      <c r="F116" s="14">
        <f>IF(AND(B116="",C116=""),"",1)</f>
        <v>1</v>
      </c>
      <c r="G116" s="47"/>
      <c r="H116" s="47"/>
      <c r="I116" s="16" t="s">
        <v>38</v>
      </c>
      <c r="J116" s="71">
        <f>IF(AND(B116="",C116=""),"",IF(G116&gt;=20000,0.05,IF(G116&gt;=10000,0.1,IF(G116&gt;=5000,0.2,IF(G116&gt;=1000,0.3,IF(G116&gt;=0,0.4,{0}))))))</f>
        <v>0.4</v>
      </c>
      <c r="K116" s="73">
        <f t="shared" si="8"/>
        <v>0</v>
      </c>
    </row>
    <row r="117" spans="1:11" s="1" customFormat="1" ht="18" customHeight="1">
      <c r="A117" s="23">
        <v>22</v>
      </c>
      <c r="B117" s="53"/>
      <c r="C117" s="53"/>
      <c r="D117" s="53"/>
      <c r="E117" s="54"/>
      <c r="F117" s="55" t="str">
        <f>IF(AND(B117="",C117=""),"",1)</f>
        <v/>
      </c>
      <c r="G117" s="15" t="str">
        <f>IF(AND(B117="",C117=""),"",ROUND(#REF!*#REF!*#REF!,2))</f>
        <v/>
      </c>
      <c r="H117" s="47" t="str">
        <f>IF(AND(B117="",C117=""),"",ROUND(F117*G117,2))</f>
        <v/>
      </c>
      <c r="I117" s="13" t="s">
        <v>38</v>
      </c>
      <c r="J117" s="71" t="str">
        <f>IF(AND(B117="",C117=""),"",IF(G117&gt;=20000,0.05,IF(G117&gt;=10000,0.1,IF(G117&gt;=5000,0.2,IF(G117&gt;=1000,0.3,IF(G117&gt;=0,0.4,{0}))))))</f>
        <v/>
      </c>
      <c r="K117" s="73" t="str">
        <f t="shared" si="8"/>
        <v/>
      </c>
    </row>
    <row r="118" spans="1:11" s="1" customFormat="1" ht="18" customHeight="1">
      <c r="A118" s="23">
        <v>23</v>
      </c>
      <c r="B118" s="53"/>
      <c r="C118" s="53"/>
      <c r="D118" s="53"/>
      <c r="E118" s="54"/>
      <c r="F118" s="55" t="str">
        <f>IF(AND(B118="",C118=""),"",1)</f>
        <v/>
      </c>
      <c r="G118" s="15" t="str">
        <f>IF(AND(B118="",C118=""),"",ROUND(#REF!*#REF!*#REF!,2))</f>
        <v/>
      </c>
      <c r="H118" s="15" t="str">
        <f>IF(AND(B118="",C118=""),"",ROUND(F118*G118,2))</f>
        <v/>
      </c>
      <c r="I118" s="79" t="s">
        <v>38</v>
      </c>
      <c r="J118" s="71" t="str">
        <f>IF(AND(B118="",C118=""),"",IF(G118&gt;=20000,0.05,IF(G118&gt;=10000,0.1,IF(G118&gt;=5000,0.2,IF(G118&gt;=1000,0.3,IF(G118&gt;=0,0.4,{0}))))))</f>
        <v/>
      </c>
      <c r="K118" s="73" t="str">
        <f t="shared" si="8"/>
        <v/>
      </c>
    </row>
    <row r="119" spans="1:11" s="1" customFormat="1" ht="18" customHeight="1">
      <c r="A119" s="23">
        <v>24</v>
      </c>
      <c r="B119" s="56" t="s">
        <v>11</v>
      </c>
      <c r="C119" s="57"/>
      <c r="D119" s="35"/>
      <c r="E119" s="48"/>
      <c r="F119" s="17"/>
      <c r="G119" s="49"/>
      <c r="H119" s="49"/>
      <c r="I119" s="13" t="s">
        <v>38</v>
      </c>
      <c r="J119" s="71"/>
      <c r="K119" s="73"/>
    </row>
    <row r="120" spans="1:11" s="1" customFormat="1" ht="18" customHeight="1">
      <c r="A120" s="23">
        <v>25</v>
      </c>
      <c r="B120" s="56" t="s">
        <v>89</v>
      </c>
      <c r="C120" s="57"/>
      <c r="D120" s="35"/>
      <c r="E120" s="48"/>
      <c r="F120" s="17"/>
      <c r="G120" s="49"/>
      <c r="H120" s="49"/>
      <c r="I120" s="13" t="s">
        <v>38</v>
      </c>
      <c r="J120" s="71"/>
      <c r="K120" s="73"/>
    </row>
    <row r="121" spans="1:11" s="1" customFormat="1" ht="18" customHeight="1">
      <c r="A121" s="23">
        <v>26</v>
      </c>
      <c r="B121" s="56" t="s">
        <v>90</v>
      </c>
      <c r="C121" s="57" t="s">
        <v>29</v>
      </c>
      <c r="D121" s="35"/>
      <c r="E121" s="48" t="s">
        <v>30</v>
      </c>
      <c r="F121" s="17">
        <v>1</v>
      </c>
      <c r="G121" s="49"/>
      <c r="H121" s="49"/>
      <c r="I121" s="13" t="s">
        <v>38</v>
      </c>
      <c r="J121" s="71"/>
      <c r="K121" s="73"/>
    </row>
    <row r="122" spans="1:11" s="1" customFormat="1" ht="18" customHeight="1">
      <c r="A122" s="23">
        <v>27</v>
      </c>
      <c r="B122" s="56" t="s">
        <v>13</v>
      </c>
      <c r="C122" s="57"/>
      <c r="D122" s="35"/>
      <c r="E122" s="48"/>
      <c r="F122" s="17"/>
      <c r="G122" s="49"/>
      <c r="H122" s="49"/>
      <c r="I122" s="13" t="s">
        <v>38</v>
      </c>
      <c r="J122" s="71"/>
      <c r="K122" s="73"/>
    </row>
    <row r="123" spans="1:11" s="1" customFormat="1" ht="18" customHeight="1">
      <c r="A123" s="23">
        <v>28</v>
      </c>
      <c r="B123" s="56" t="s">
        <v>91</v>
      </c>
      <c r="C123" s="57"/>
      <c r="D123" s="35"/>
      <c r="E123" s="48"/>
      <c r="F123" s="17"/>
      <c r="G123" s="49"/>
      <c r="H123" s="49"/>
      <c r="I123" s="13" t="s">
        <v>38</v>
      </c>
      <c r="J123" s="71"/>
      <c r="K123" s="73"/>
    </row>
    <row r="124" spans="1:11" s="1" customFormat="1" ht="18" customHeight="1">
      <c r="A124" s="23">
        <v>29</v>
      </c>
      <c r="B124" s="56" t="s">
        <v>92</v>
      </c>
      <c r="C124" s="57"/>
      <c r="D124" s="35"/>
      <c r="E124" s="48"/>
      <c r="F124" s="17"/>
      <c r="G124" s="49"/>
      <c r="H124" s="49"/>
      <c r="I124" s="13" t="s">
        <v>38</v>
      </c>
      <c r="J124" s="71"/>
      <c r="K124" s="73"/>
    </row>
    <row r="125" spans="1:11" s="1" customFormat="1" ht="18" customHeight="1">
      <c r="A125" s="23">
        <v>30</v>
      </c>
      <c r="B125" s="35" t="s">
        <v>93</v>
      </c>
      <c r="C125" s="57"/>
      <c r="D125" s="35"/>
      <c r="E125" s="48"/>
      <c r="F125" s="17"/>
      <c r="G125" s="49"/>
      <c r="H125" s="49"/>
      <c r="I125" s="57"/>
      <c r="J125" s="80"/>
      <c r="K125" s="73"/>
    </row>
    <row r="126" spans="1:11" s="1" customFormat="1" ht="18" customHeight="1">
      <c r="A126" s="58" t="s">
        <v>94</v>
      </c>
      <c r="B126" s="59"/>
      <c r="C126" s="60"/>
      <c r="D126" s="48"/>
      <c r="E126" s="48"/>
      <c r="F126" s="17"/>
      <c r="G126" s="49"/>
      <c r="H126" s="49"/>
      <c r="I126" s="57"/>
      <c r="J126" s="81"/>
      <c r="K126" s="82"/>
    </row>
    <row r="127" spans="1:11" s="2" customFormat="1" ht="18" customHeight="1">
      <c r="A127" s="36"/>
      <c r="F127" s="61"/>
      <c r="G127" s="61"/>
    </row>
    <row r="128" spans="1:11" s="1" customFormat="1" ht="18" customHeight="1">
      <c r="A128" s="132" t="str">
        <f>T(项目信息!$B$7)</f>
        <v/>
      </c>
      <c r="B128" s="132"/>
      <c r="C128" s="132"/>
      <c r="D128" s="132"/>
      <c r="E128" s="132"/>
      <c r="F128" s="132"/>
      <c r="G128" s="132"/>
      <c r="H128" s="132"/>
      <c r="I128" s="132"/>
    </row>
    <row r="129" spans="1:11" s="1" customFormat="1" ht="18" customHeight="1">
      <c r="A129" s="133" t="s">
        <v>45</v>
      </c>
      <c r="B129" s="133"/>
      <c r="C129" s="133"/>
      <c r="D129" s="133"/>
      <c r="E129" s="133"/>
      <c r="F129" s="133"/>
      <c r="G129" s="133"/>
      <c r="H129" s="133"/>
      <c r="I129" s="133"/>
    </row>
    <row r="130" spans="1:11" s="2" customFormat="1" ht="18" customHeight="1">
      <c r="A130" s="39" t="s">
        <v>46</v>
      </c>
      <c r="B130" s="40" t="s">
        <v>27</v>
      </c>
      <c r="C130" s="41" t="s">
        <v>47</v>
      </c>
      <c r="D130" s="134" t="s">
        <v>29</v>
      </c>
      <c r="E130" s="134"/>
      <c r="F130" s="42" t="s">
        <v>48</v>
      </c>
      <c r="G130" s="134" t="s">
        <v>35</v>
      </c>
      <c r="H130" s="134"/>
      <c r="I130" s="67" t="s">
        <v>31</v>
      </c>
    </row>
    <row r="131" spans="1:11" s="1" customFormat="1" ht="20.100000000000001" customHeight="1">
      <c r="A131" s="6" t="s">
        <v>8</v>
      </c>
      <c r="B131" s="43" t="s">
        <v>49</v>
      </c>
      <c r="C131" s="43" t="s">
        <v>50</v>
      </c>
      <c r="D131" s="44" t="s">
        <v>51</v>
      </c>
      <c r="E131" s="8" t="s">
        <v>23</v>
      </c>
      <c r="F131" s="9" t="s">
        <v>24</v>
      </c>
      <c r="G131" s="10" t="s">
        <v>52</v>
      </c>
      <c r="H131" s="11" t="s">
        <v>10</v>
      </c>
      <c r="I131" s="68" t="s">
        <v>26</v>
      </c>
      <c r="J131" s="69" t="s">
        <v>53</v>
      </c>
      <c r="K131" s="70" t="s">
        <v>54</v>
      </c>
    </row>
    <row r="132" spans="1:11" s="1" customFormat="1" ht="18" customHeight="1">
      <c r="A132" s="23">
        <v>1</v>
      </c>
      <c r="B132" s="45" t="s">
        <v>55</v>
      </c>
      <c r="C132" s="45" t="s">
        <v>56</v>
      </c>
      <c r="D132" s="45"/>
      <c r="E132" s="46" t="s">
        <v>57</v>
      </c>
      <c r="F132" s="14">
        <v>5</v>
      </c>
      <c r="G132" s="47"/>
      <c r="H132" s="47"/>
      <c r="I132" s="16"/>
      <c r="J132" s="71">
        <f>IF(AND(B132="",C132=""),"",IF(G132&gt;=20000,0.05,IF(G132&gt;=10000,0.1,IF(G132&gt;=5000,0.2,IF(G132&gt;=1000,0.3,IF(G132&gt;=0,0.4,{0}))))))</f>
        <v>0.4</v>
      </c>
      <c r="K132" s="72">
        <f t="shared" ref="K132:K137" si="9">IF(AND(B132="",C132=""),"",ROUND(H132*J132,2))</f>
        <v>0</v>
      </c>
    </row>
    <row r="133" spans="1:11" s="1" customFormat="1" ht="18" customHeight="1">
      <c r="A133" s="23">
        <v>2</v>
      </c>
      <c r="B133" s="45" t="s">
        <v>55</v>
      </c>
      <c r="C133" s="45" t="s">
        <v>95</v>
      </c>
      <c r="D133" s="45"/>
      <c r="E133" s="46" t="s">
        <v>57</v>
      </c>
      <c r="F133" s="14">
        <v>1</v>
      </c>
      <c r="G133" s="47"/>
      <c r="H133" s="47"/>
      <c r="I133" s="16"/>
      <c r="J133" s="71">
        <f>IF(AND(B133="",C133=""),"",IF(G133&gt;=20000,0.05,IF(G133&gt;=10000,0.1,IF(G133&gt;=5000,0.2,IF(G133&gt;=1000,0.3,IF(G133&gt;=0,0.4,{0}))))))</f>
        <v>0.4</v>
      </c>
      <c r="K133" s="72">
        <f t="shared" si="9"/>
        <v>0</v>
      </c>
    </row>
    <row r="134" spans="1:11" s="1" customFormat="1" ht="18" customHeight="1">
      <c r="A134" s="23">
        <v>3</v>
      </c>
      <c r="B134" s="45" t="s">
        <v>55</v>
      </c>
      <c r="C134" s="45" t="s">
        <v>59</v>
      </c>
      <c r="D134" s="45"/>
      <c r="E134" s="48" t="s">
        <v>57</v>
      </c>
      <c r="F134" s="14">
        <v>2</v>
      </c>
      <c r="G134" s="49"/>
      <c r="H134" s="47"/>
      <c r="I134" s="16"/>
      <c r="J134" s="71">
        <f>IF(AND(B134="",C134=""),"",IF(G134&gt;=20000,0.05,IF(G134&gt;=10000,0.1,IF(G134&gt;=5000,0.2,IF(G134&gt;=1000,0.3,IF(G134&gt;=0,0.4,{0}))))))</f>
        <v>0.4</v>
      </c>
      <c r="K134" s="73">
        <f t="shared" si="9"/>
        <v>0</v>
      </c>
    </row>
    <row r="135" spans="1:11" s="1" customFormat="1" ht="18" customHeight="1">
      <c r="A135" s="23">
        <v>4</v>
      </c>
      <c r="B135" s="45" t="s">
        <v>55</v>
      </c>
      <c r="C135" s="45" t="s">
        <v>60</v>
      </c>
      <c r="D135" s="45"/>
      <c r="E135" s="48" t="s">
        <v>57</v>
      </c>
      <c r="F135" s="14">
        <v>1</v>
      </c>
      <c r="G135" s="49"/>
      <c r="H135" s="47"/>
      <c r="I135" s="16"/>
      <c r="J135" s="71">
        <f>IF(AND(B135="",C135=""),"",IF(G135&gt;=20000,0.05,IF(G135&gt;=10000,0.1,IF(G135&gt;=5000,0.2,IF(G135&gt;=1000,0.3,IF(G135&gt;=0,0.4,{0}))))))</f>
        <v>0.4</v>
      </c>
      <c r="K135" s="73">
        <f t="shared" si="9"/>
        <v>0</v>
      </c>
    </row>
    <row r="136" spans="1:11" s="1" customFormat="1" ht="18" customHeight="1">
      <c r="A136" s="23">
        <v>5</v>
      </c>
      <c r="B136" s="50" t="s">
        <v>62</v>
      </c>
      <c r="C136" s="45" t="s">
        <v>63</v>
      </c>
      <c r="D136" s="45"/>
      <c r="E136" s="48" t="s">
        <v>57</v>
      </c>
      <c r="F136" s="14">
        <v>27</v>
      </c>
      <c r="G136" s="49"/>
      <c r="H136" s="47"/>
      <c r="I136" s="13" t="s">
        <v>38</v>
      </c>
      <c r="J136" s="71">
        <f>IF(AND(B136="",C136=""),"",IF(G136&gt;=20000,0.05,IF(G136&gt;=10000,0.1,IF(G136&gt;=5000,0.2,IF(G136&gt;=1000,0.3,IF(G136&gt;=0,0.4,{0}))))))</f>
        <v>0.4</v>
      </c>
      <c r="K136" s="73">
        <f t="shared" si="9"/>
        <v>0</v>
      </c>
    </row>
    <row r="137" spans="1:11" s="3" customFormat="1" ht="20.25" customHeight="1">
      <c r="A137" s="23">
        <v>6</v>
      </c>
      <c r="B137" s="45" t="s">
        <v>64</v>
      </c>
      <c r="C137" s="45" t="s">
        <v>65</v>
      </c>
      <c r="D137" s="45"/>
      <c r="E137" s="14" t="s">
        <v>57</v>
      </c>
      <c r="F137" s="14">
        <v>9</v>
      </c>
      <c r="G137" s="51"/>
      <c r="H137" s="47"/>
      <c r="I137" s="74"/>
      <c r="J137" s="75">
        <f>IF(AND(B137="",C137=""),"",IF(G137&gt;=20000,0.05,IF(G137&gt;=10000,0.1,IF(G137&gt;=5000,0.2,IF(G137&gt;=1000,0.3,IF(G137&gt;=0,0.4,{0}))))))</f>
        <v>0.4</v>
      </c>
      <c r="K137" s="76">
        <f t="shared" si="9"/>
        <v>0</v>
      </c>
    </row>
    <row r="138" spans="1:11" s="3" customFormat="1" ht="20.25" customHeight="1">
      <c r="A138" s="23">
        <v>7</v>
      </c>
      <c r="B138" s="45" t="s">
        <v>66</v>
      </c>
      <c r="C138" s="45" t="s">
        <v>67</v>
      </c>
      <c r="D138" s="45"/>
      <c r="E138" s="14" t="s">
        <v>57</v>
      </c>
      <c r="F138" s="14">
        <v>9</v>
      </c>
      <c r="G138" s="51"/>
      <c r="H138" s="47"/>
      <c r="I138" s="74"/>
      <c r="J138" s="75"/>
      <c r="K138" s="76"/>
    </row>
    <row r="139" spans="1:11" s="3" customFormat="1" ht="20.25" customHeight="1">
      <c r="A139" s="23">
        <v>8</v>
      </c>
      <c r="B139" s="45" t="s">
        <v>68</v>
      </c>
      <c r="C139" s="45" t="s">
        <v>69</v>
      </c>
      <c r="D139" s="45"/>
      <c r="E139" s="14" t="s">
        <v>57</v>
      </c>
      <c r="F139" s="14">
        <v>9</v>
      </c>
      <c r="G139" s="51"/>
      <c r="H139" s="47"/>
      <c r="I139" s="51"/>
      <c r="J139" s="75">
        <f>IF(AND(B139="",C139=""),"",IF(G139&gt;=20000,0.05,IF(G139&gt;=10000,0.1,IF(G139&gt;=5000,0.2,IF(G139&gt;=1000,0.3,IF(G139&gt;=0,0.4,{0}))))))</f>
        <v>0.4</v>
      </c>
      <c r="K139" s="76">
        <f t="shared" ref="K139:K153" si="10">IF(AND(B139="",C139=""),"",ROUND(H139*J139,2))</f>
        <v>0</v>
      </c>
    </row>
    <row r="140" spans="1:11" s="3" customFormat="1" ht="20.25" customHeight="1">
      <c r="A140" s="23">
        <v>9</v>
      </c>
      <c r="B140" s="45" t="s">
        <v>70</v>
      </c>
      <c r="C140" s="45" t="s">
        <v>71</v>
      </c>
      <c r="D140" s="45"/>
      <c r="E140" s="14" t="s">
        <v>41</v>
      </c>
      <c r="F140" s="14">
        <v>9</v>
      </c>
      <c r="G140" s="51"/>
      <c r="H140" s="47"/>
      <c r="I140" s="51"/>
      <c r="J140" s="75">
        <f>IF(AND(B140="",C140=""),"",IF(G140&gt;=20000,0.05,IF(G140&gt;=10000,0.1,IF(G140&gt;=5000,0.2,IF(G140&gt;=1000,0.3,IF(G140&gt;=0,0.4,{0}))))))</f>
        <v>0.4</v>
      </c>
      <c r="K140" s="76">
        <f t="shared" si="10"/>
        <v>0</v>
      </c>
    </row>
    <row r="141" spans="1:11" s="1" customFormat="1" ht="18" customHeight="1">
      <c r="A141" s="23">
        <v>10</v>
      </c>
      <c r="B141" s="50" t="s">
        <v>72</v>
      </c>
      <c r="C141" s="50" t="s">
        <v>73</v>
      </c>
      <c r="D141" s="50"/>
      <c r="E141" s="48" t="s">
        <v>57</v>
      </c>
      <c r="F141" s="17">
        <v>36</v>
      </c>
      <c r="G141" s="49"/>
      <c r="H141" s="47"/>
      <c r="I141" s="16" t="s">
        <v>38</v>
      </c>
      <c r="J141" s="71">
        <f>IF(AND(B141="",C141=""),"",IF(G141&gt;=20000,0.05,IF(G141&gt;=10000,0.1,IF(G141&gt;=5000,0.2,IF(G141&gt;=1000,0.3,IF(G141&gt;=0,0.4,{0}))))))</f>
        <v>0.4</v>
      </c>
      <c r="K141" s="73">
        <f t="shared" si="10"/>
        <v>0</v>
      </c>
    </row>
    <row r="142" spans="1:11" s="1" customFormat="1" ht="18" customHeight="1">
      <c r="A142" s="23">
        <v>11</v>
      </c>
      <c r="B142" s="50" t="s">
        <v>74</v>
      </c>
      <c r="C142" s="50"/>
      <c r="D142" s="50"/>
      <c r="E142" s="48" t="s">
        <v>75</v>
      </c>
      <c r="F142" s="17">
        <f>IF(AND(B142="",C142=""),"",1)</f>
        <v>1</v>
      </c>
      <c r="G142" s="49"/>
      <c r="H142" s="47"/>
      <c r="I142" s="16" t="s">
        <v>38</v>
      </c>
      <c r="J142" s="77">
        <f>IF(AND(B142="",C142=""),"",IF(G142&gt;=20000,0.05,IF(G142&gt;=10000,0.1,IF(G142&gt;=5000,0.2,IF(G142&gt;=1000,0.3,IF(G142&gt;=0,0.4,{0}))))))</f>
        <v>0.4</v>
      </c>
      <c r="K142" s="78">
        <f t="shared" si="10"/>
        <v>0</v>
      </c>
    </row>
    <row r="143" spans="1:11" s="3" customFormat="1" ht="20.25" customHeight="1">
      <c r="A143" s="23">
        <v>12</v>
      </c>
      <c r="B143" s="45" t="s">
        <v>76</v>
      </c>
      <c r="C143" s="45" t="s">
        <v>77</v>
      </c>
      <c r="D143" s="45"/>
      <c r="E143" s="14" t="s">
        <v>78</v>
      </c>
      <c r="F143" s="14">
        <v>3.2</v>
      </c>
      <c r="G143" s="51"/>
      <c r="H143" s="47"/>
      <c r="I143" s="50"/>
      <c r="J143" s="75">
        <f>IF(AND(B143="",C143=""),"",IF(G143&gt;=20000,0.05,IF(G143&gt;=10000,0.1,IF(G143&gt;=5000,0.2,IF(G143&gt;=1000,0.3,IF(G143&gt;=0,0.4,{0}))))))</f>
        <v>0.4</v>
      </c>
      <c r="K143" s="76">
        <f t="shared" si="10"/>
        <v>0</v>
      </c>
    </row>
    <row r="144" spans="1:11" s="3" customFormat="1" ht="20.25" customHeight="1">
      <c r="A144" s="23">
        <v>13</v>
      </c>
      <c r="B144" s="45" t="s">
        <v>76</v>
      </c>
      <c r="C144" s="45" t="s">
        <v>79</v>
      </c>
      <c r="D144" s="45"/>
      <c r="E144" s="14" t="s">
        <v>78</v>
      </c>
      <c r="F144" s="14">
        <v>2</v>
      </c>
      <c r="G144" s="52"/>
      <c r="H144" s="47"/>
      <c r="I144" s="50"/>
      <c r="J144" s="75">
        <f>IF(AND(B144="",C144=""),"",IF(G144&gt;=20000,0.05,IF(G144&gt;=10000,0.1,IF(G144&gt;=5000,0.2,IF(G144&gt;=1000,0.3,IF(G144&gt;=0,0.4,{0}))))))</f>
        <v>0.4</v>
      </c>
      <c r="K144" s="76">
        <f t="shared" si="10"/>
        <v>0</v>
      </c>
    </row>
    <row r="145" spans="1:11" s="3" customFormat="1" ht="20.25" customHeight="1">
      <c r="A145" s="23">
        <v>14</v>
      </c>
      <c r="B145" s="45" t="s">
        <v>76</v>
      </c>
      <c r="C145" s="45" t="s">
        <v>80</v>
      </c>
      <c r="D145" s="45"/>
      <c r="E145" s="14" t="s">
        <v>78</v>
      </c>
      <c r="F145" s="14">
        <v>1</v>
      </c>
      <c r="G145" s="52"/>
      <c r="H145" s="47"/>
      <c r="I145" s="50"/>
      <c r="J145" s="75">
        <f>IF(AND(B145="",C145=""),"",IF(G145&gt;=20000,0.05,IF(G145&gt;=10000,0.1,IF(G145&gt;=5000,0.2,IF(G145&gt;=1000,0.3,IF(G145&gt;=0,0.4,{0}))))))</f>
        <v>0.4</v>
      </c>
      <c r="K145" s="76">
        <f t="shared" si="10"/>
        <v>0</v>
      </c>
    </row>
    <row r="146" spans="1:11" s="3" customFormat="1" ht="20.25" customHeight="1">
      <c r="A146" s="23">
        <v>15</v>
      </c>
      <c r="B146" s="45" t="s">
        <v>76</v>
      </c>
      <c r="C146" s="45" t="s">
        <v>81</v>
      </c>
      <c r="D146" s="45"/>
      <c r="E146" s="14" t="s">
        <v>78</v>
      </c>
      <c r="F146" s="14">
        <v>15</v>
      </c>
      <c r="G146" s="52"/>
      <c r="H146" s="47"/>
      <c r="I146" s="50"/>
      <c r="J146" s="75">
        <f>IF(AND(B146="",C146=""),"",IF(G146&gt;=20000,0.05,IF(G146&gt;=10000,0.1,IF(G146&gt;=5000,0.2,IF(G146&gt;=1000,0.3,IF(G146&gt;=0,0.4,{0}))))))</f>
        <v>0.4</v>
      </c>
      <c r="K146" s="76">
        <f t="shared" si="10"/>
        <v>0</v>
      </c>
    </row>
    <row r="147" spans="1:11" s="3" customFormat="1" ht="20.25" customHeight="1">
      <c r="A147" s="23">
        <v>16</v>
      </c>
      <c r="B147" s="45" t="s">
        <v>76</v>
      </c>
      <c r="C147" s="45" t="s">
        <v>82</v>
      </c>
      <c r="D147" s="45"/>
      <c r="E147" s="14" t="s">
        <v>78</v>
      </c>
      <c r="F147" s="14">
        <v>6</v>
      </c>
      <c r="G147" s="52"/>
      <c r="H147" s="47"/>
      <c r="I147" s="50"/>
      <c r="J147" s="75">
        <f>IF(AND(B147="",C147=""),"",IF(G147&gt;=20000,0.05,IF(G147&gt;=10000,0.1,IF(G147&gt;=5000,0.2,IF(G147&gt;=1000,0.3,IF(G147&gt;=0,0.4,{0}))))))</f>
        <v>0.4</v>
      </c>
      <c r="K147" s="76">
        <f t="shared" si="10"/>
        <v>0</v>
      </c>
    </row>
    <row r="148" spans="1:11" s="3" customFormat="1" ht="20.25" customHeight="1">
      <c r="A148" s="23">
        <v>17</v>
      </c>
      <c r="B148" s="45" t="s">
        <v>76</v>
      </c>
      <c r="C148" s="45" t="s">
        <v>83</v>
      </c>
      <c r="D148" s="45"/>
      <c r="E148" s="14" t="s">
        <v>78</v>
      </c>
      <c r="F148" s="14">
        <v>5</v>
      </c>
      <c r="G148" s="52"/>
      <c r="H148" s="47"/>
      <c r="I148" s="50"/>
      <c r="J148" s="75">
        <f>IF(AND(B148="",C148=""),"",IF(G148&gt;=20000,0.05,IF(G148&gt;=10000,0.1,IF(G148&gt;=5000,0.2,IF(G148&gt;=1000,0.3,IF(G148&gt;=0,0.4,{0}))))))</f>
        <v>0.4</v>
      </c>
      <c r="K148" s="76">
        <f t="shared" si="10"/>
        <v>0</v>
      </c>
    </row>
    <row r="149" spans="1:11" s="1" customFormat="1" ht="18" customHeight="1">
      <c r="A149" s="23">
        <v>18</v>
      </c>
      <c r="B149" s="45" t="s">
        <v>84</v>
      </c>
      <c r="C149" s="45" t="s">
        <v>85</v>
      </c>
      <c r="D149" s="45"/>
      <c r="E149" s="46" t="s">
        <v>78</v>
      </c>
      <c r="F149" s="14">
        <v>150</v>
      </c>
      <c r="G149" s="47"/>
      <c r="H149" s="47"/>
      <c r="I149" s="13" t="s">
        <v>38</v>
      </c>
      <c r="J149" s="71">
        <f>IF(AND(B149="",C149=""),"",IF(G149&gt;=20000,0.05,IF(G149&gt;=10000,0.1,IF(G149&gt;=5000,0.2,IF(G149&gt;=1000,0.3,IF(G149&gt;=0,0.4,{0}))))))</f>
        <v>0.4</v>
      </c>
      <c r="K149" s="73">
        <f t="shared" si="10"/>
        <v>0</v>
      </c>
    </row>
    <row r="150" spans="1:11" s="1" customFormat="1" ht="18" customHeight="1">
      <c r="A150" s="23">
        <v>19</v>
      </c>
      <c r="B150" s="45" t="s">
        <v>84</v>
      </c>
      <c r="C150" s="45" t="s">
        <v>86</v>
      </c>
      <c r="D150" s="45"/>
      <c r="E150" s="46" t="s">
        <v>78</v>
      </c>
      <c r="F150" s="14">
        <v>150</v>
      </c>
      <c r="G150" s="47"/>
      <c r="H150" s="47"/>
      <c r="I150" s="13" t="s">
        <v>38</v>
      </c>
      <c r="J150" s="71">
        <f>IF(AND(B150="",C150=""),"",IF(G150&gt;=20000,0.05,IF(G150&gt;=10000,0.1,IF(G150&gt;=5000,0.2,IF(G150&gt;=1000,0.3,IF(G150&gt;=0,0.4,{0}))))))</f>
        <v>0.4</v>
      </c>
      <c r="K150" s="73">
        <f t="shared" si="10"/>
        <v>0</v>
      </c>
    </row>
    <row r="151" spans="1:11" s="1" customFormat="1" ht="18" customHeight="1">
      <c r="A151" s="23">
        <v>20</v>
      </c>
      <c r="B151" s="45" t="s">
        <v>84</v>
      </c>
      <c r="C151" s="45" t="s">
        <v>87</v>
      </c>
      <c r="D151" s="45"/>
      <c r="E151" s="46" t="s">
        <v>78</v>
      </c>
      <c r="F151" s="14">
        <v>12</v>
      </c>
      <c r="G151" s="47"/>
      <c r="H151" s="47"/>
      <c r="I151" s="13" t="s">
        <v>38</v>
      </c>
      <c r="J151" s="71">
        <f>IF(AND(B151="",C151=""),"",IF(G151&gt;=20000,0.05,IF(G151&gt;=10000,0.1,IF(G151&gt;=5000,0.2,IF(G151&gt;=1000,0.3,IF(G151&gt;=0,0.4,{0}))))))</f>
        <v>0.4</v>
      </c>
      <c r="K151" s="73">
        <f t="shared" si="10"/>
        <v>0</v>
      </c>
    </row>
    <row r="152" spans="1:11" s="1" customFormat="1" ht="18" customHeight="1">
      <c r="A152" s="23">
        <v>21</v>
      </c>
      <c r="B152" s="45" t="s">
        <v>88</v>
      </c>
      <c r="C152" s="45"/>
      <c r="D152" s="45"/>
      <c r="E152" s="46" t="s">
        <v>75</v>
      </c>
      <c r="F152" s="14">
        <f>IF(AND(B152="",C152=""),"",1)</f>
        <v>1</v>
      </c>
      <c r="G152" s="47"/>
      <c r="H152" s="47"/>
      <c r="I152" s="16" t="s">
        <v>38</v>
      </c>
      <c r="J152" s="71">
        <f>IF(AND(B152="",C152=""),"",IF(G152&gt;=20000,0.05,IF(G152&gt;=10000,0.1,IF(G152&gt;=5000,0.2,IF(G152&gt;=1000,0.3,IF(G152&gt;=0,0.4,{0}))))))</f>
        <v>0.4</v>
      </c>
      <c r="K152" s="73">
        <f t="shared" si="10"/>
        <v>0</v>
      </c>
    </row>
    <row r="153" spans="1:11" s="1" customFormat="1" ht="18" customHeight="1">
      <c r="A153" s="23">
        <v>22</v>
      </c>
      <c r="B153" s="53"/>
      <c r="C153" s="53"/>
      <c r="D153" s="53"/>
      <c r="E153" s="54"/>
      <c r="F153" s="55" t="str">
        <f>IF(AND(B153="",C153=""),"",1)</f>
        <v/>
      </c>
      <c r="G153" s="15" t="str">
        <f>IF(AND(B153="",C153=""),"",ROUND(#REF!*#REF!*#REF!,2))</f>
        <v/>
      </c>
      <c r="H153" s="15" t="str">
        <f>IF(AND(B153="",C153=""),"",ROUND(F153*G153,2))</f>
        <v/>
      </c>
      <c r="I153" s="79" t="s">
        <v>38</v>
      </c>
      <c r="J153" s="71" t="str">
        <f>IF(AND(B153="",C153=""),"",IF(G153&gt;=20000,0.05,IF(G153&gt;=10000,0.1,IF(G153&gt;=5000,0.2,IF(G153&gt;=1000,0.3,IF(G153&gt;=0,0.4,{0}))))))</f>
        <v/>
      </c>
      <c r="K153" s="73" t="str">
        <f t="shared" si="10"/>
        <v/>
      </c>
    </row>
    <row r="154" spans="1:11" s="1" customFormat="1" ht="18" customHeight="1">
      <c r="A154" s="23">
        <v>23</v>
      </c>
      <c r="B154" s="56" t="s">
        <v>11</v>
      </c>
      <c r="C154" s="57"/>
      <c r="D154" s="35"/>
      <c r="E154" s="48"/>
      <c r="F154" s="17"/>
      <c r="G154" s="49"/>
      <c r="H154" s="49"/>
      <c r="I154" s="13" t="s">
        <v>38</v>
      </c>
      <c r="J154" s="71"/>
      <c r="K154" s="73"/>
    </row>
    <row r="155" spans="1:11" s="1" customFormat="1" ht="18" customHeight="1">
      <c r="A155" s="23">
        <v>24</v>
      </c>
      <c r="B155" s="56" t="s">
        <v>89</v>
      </c>
      <c r="C155" s="57"/>
      <c r="D155" s="35"/>
      <c r="E155" s="48"/>
      <c r="F155" s="17"/>
      <c r="G155" s="49"/>
      <c r="H155" s="49"/>
      <c r="I155" s="13" t="s">
        <v>38</v>
      </c>
      <c r="J155" s="71"/>
      <c r="K155" s="73"/>
    </row>
    <row r="156" spans="1:11" s="1" customFormat="1" ht="18" customHeight="1">
      <c r="A156" s="23">
        <v>25</v>
      </c>
      <c r="B156" s="56" t="s">
        <v>90</v>
      </c>
      <c r="C156" s="57" t="s">
        <v>29</v>
      </c>
      <c r="D156" s="35"/>
      <c r="E156" s="48" t="s">
        <v>30</v>
      </c>
      <c r="F156" s="17">
        <v>1</v>
      </c>
      <c r="G156" s="49"/>
      <c r="H156" s="49"/>
      <c r="I156" s="13" t="s">
        <v>38</v>
      </c>
      <c r="J156" s="71"/>
      <c r="K156" s="73"/>
    </row>
    <row r="157" spans="1:11" s="1" customFormat="1" ht="18" customHeight="1">
      <c r="A157" s="23">
        <v>26</v>
      </c>
      <c r="B157" s="56" t="s">
        <v>13</v>
      </c>
      <c r="C157" s="57"/>
      <c r="D157" s="35"/>
      <c r="E157" s="48"/>
      <c r="F157" s="17"/>
      <c r="G157" s="49"/>
      <c r="H157" s="49"/>
      <c r="I157" s="13" t="s">
        <v>38</v>
      </c>
      <c r="J157" s="71"/>
      <c r="K157" s="73"/>
    </row>
    <row r="158" spans="1:11" s="1" customFormat="1" ht="18" customHeight="1">
      <c r="A158" s="23">
        <v>27</v>
      </c>
      <c r="B158" s="56" t="s">
        <v>91</v>
      </c>
      <c r="C158" s="57"/>
      <c r="D158" s="35"/>
      <c r="E158" s="48"/>
      <c r="F158" s="17"/>
      <c r="G158" s="49"/>
      <c r="H158" s="49"/>
      <c r="I158" s="13" t="s">
        <v>38</v>
      </c>
      <c r="J158" s="71"/>
      <c r="K158" s="73"/>
    </row>
    <row r="159" spans="1:11" s="1" customFormat="1" ht="18" customHeight="1">
      <c r="A159" s="23">
        <v>28</v>
      </c>
      <c r="B159" s="56" t="s">
        <v>92</v>
      </c>
      <c r="C159" s="57"/>
      <c r="D159" s="35"/>
      <c r="E159" s="48"/>
      <c r="F159" s="17"/>
      <c r="G159" s="49"/>
      <c r="H159" s="49"/>
      <c r="I159" s="13" t="s">
        <v>38</v>
      </c>
      <c r="J159" s="71"/>
      <c r="K159" s="73"/>
    </row>
    <row r="160" spans="1:11" s="1" customFormat="1" ht="18" customHeight="1">
      <c r="A160" s="23">
        <v>29</v>
      </c>
      <c r="B160" s="35" t="s">
        <v>93</v>
      </c>
      <c r="C160" s="57"/>
      <c r="D160" s="35"/>
      <c r="E160" s="48"/>
      <c r="F160" s="17"/>
      <c r="G160" s="49"/>
      <c r="H160" s="49"/>
      <c r="I160" s="57"/>
      <c r="J160" s="80"/>
      <c r="K160" s="73"/>
    </row>
    <row r="161" spans="1:11" s="1" customFormat="1" ht="18" customHeight="1">
      <c r="A161" s="58" t="s">
        <v>94</v>
      </c>
      <c r="B161" s="59"/>
      <c r="C161" s="60"/>
      <c r="D161" s="48"/>
      <c r="E161" s="48"/>
      <c r="F161" s="17"/>
      <c r="G161" s="49"/>
      <c r="H161" s="49"/>
      <c r="I161" s="57"/>
      <c r="J161" s="81"/>
      <c r="K161" s="82"/>
    </row>
    <row r="162" spans="1:11" s="2" customFormat="1" ht="18" customHeight="1">
      <c r="A162" s="36"/>
      <c r="F162" s="61"/>
      <c r="G162" s="61"/>
    </row>
    <row r="163" spans="1:11" s="1" customFormat="1" ht="18" customHeight="1">
      <c r="A163" s="132" t="str">
        <f>T(项目信息!$B$7)</f>
        <v/>
      </c>
      <c r="B163" s="132"/>
      <c r="C163" s="132"/>
      <c r="D163" s="132"/>
      <c r="E163" s="132"/>
      <c r="F163" s="132"/>
      <c r="G163" s="132"/>
      <c r="H163" s="132"/>
      <c r="I163" s="132"/>
    </row>
    <row r="164" spans="1:11" s="1" customFormat="1" ht="18" customHeight="1">
      <c r="A164" s="133" t="s">
        <v>45</v>
      </c>
      <c r="B164" s="133"/>
      <c r="C164" s="133"/>
      <c r="D164" s="133"/>
      <c r="E164" s="133"/>
      <c r="F164" s="133"/>
      <c r="G164" s="133"/>
      <c r="H164" s="133"/>
      <c r="I164" s="133"/>
    </row>
    <row r="165" spans="1:11" s="2" customFormat="1" ht="18" customHeight="1">
      <c r="A165" s="39" t="s">
        <v>46</v>
      </c>
      <c r="B165" s="40" t="s">
        <v>96</v>
      </c>
      <c r="C165" s="41" t="s">
        <v>47</v>
      </c>
      <c r="D165" s="134"/>
      <c r="E165" s="134"/>
      <c r="F165" s="42" t="s">
        <v>48</v>
      </c>
      <c r="G165" s="134" t="s">
        <v>36</v>
      </c>
      <c r="H165" s="134"/>
      <c r="I165" s="67" t="s">
        <v>31</v>
      </c>
    </row>
    <row r="166" spans="1:11" s="1" customFormat="1" ht="20.100000000000001" customHeight="1">
      <c r="A166" s="6" t="s">
        <v>8</v>
      </c>
      <c r="B166" s="43" t="s">
        <v>49</v>
      </c>
      <c r="C166" s="43" t="s">
        <v>50</v>
      </c>
      <c r="D166" s="44" t="s">
        <v>51</v>
      </c>
      <c r="E166" s="8" t="s">
        <v>23</v>
      </c>
      <c r="F166" s="9" t="s">
        <v>24</v>
      </c>
      <c r="G166" s="10" t="s">
        <v>52</v>
      </c>
      <c r="H166" s="11" t="s">
        <v>10</v>
      </c>
      <c r="I166" s="68" t="s">
        <v>26</v>
      </c>
      <c r="J166" s="69" t="s">
        <v>53</v>
      </c>
      <c r="K166" s="70" t="s">
        <v>54</v>
      </c>
    </row>
    <row r="167" spans="1:11" s="1" customFormat="1" ht="18" customHeight="1">
      <c r="A167" s="23">
        <f>ROW()-ROW(A$166)</f>
        <v>1</v>
      </c>
      <c r="B167" s="45" t="s">
        <v>55</v>
      </c>
      <c r="C167" s="45" t="s">
        <v>97</v>
      </c>
      <c r="D167" s="45"/>
      <c r="E167" s="46" t="s">
        <v>57</v>
      </c>
      <c r="F167" s="14">
        <v>1</v>
      </c>
      <c r="G167" s="47"/>
      <c r="H167" s="47"/>
      <c r="I167" s="16"/>
      <c r="J167" s="71">
        <f>IF(AND(B167="",C167=""),"",IF(G167&gt;=20000,0.05,IF(G167&gt;=10000,0.1,IF(G167&gt;=5000,0.2,IF(G167&gt;=1000,0.3,IF(G167&gt;=0,0.4,{0}))))))</f>
        <v>0.4</v>
      </c>
      <c r="K167" s="72">
        <f t="shared" ref="K167:K174" si="11">IF(AND(B167="",C167=""),"",ROUND(H167*J167,2))</f>
        <v>0</v>
      </c>
    </row>
    <row r="168" spans="1:11" s="1" customFormat="1" ht="18" customHeight="1">
      <c r="A168" s="23">
        <f>ROW()-ROW(A$166)</f>
        <v>2</v>
      </c>
      <c r="B168" s="50" t="s">
        <v>98</v>
      </c>
      <c r="C168" s="45" t="s">
        <v>99</v>
      </c>
      <c r="D168" s="45"/>
      <c r="E168" s="48" t="s">
        <v>57</v>
      </c>
      <c r="F168" s="14">
        <v>1</v>
      </c>
      <c r="G168" s="49"/>
      <c r="H168" s="47"/>
      <c r="I168" s="16"/>
      <c r="J168" s="71">
        <f>IF(AND(B168="",C168=""),"",IF(G168&gt;=20000,0.05,IF(G168&gt;=10000,0.1,IF(G168&gt;=5000,0.2,IF(G168&gt;=1000,0.3,IF(G168&gt;=0,0.4,{0}))))))</f>
        <v>0.4</v>
      </c>
      <c r="K168" s="73">
        <f t="shared" si="11"/>
        <v>0</v>
      </c>
    </row>
    <row r="169" spans="1:11" s="1" customFormat="1" ht="18" customHeight="1">
      <c r="A169" s="23">
        <f>ROW()-ROW(A$166)</f>
        <v>3</v>
      </c>
      <c r="B169" s="50" t="s">
        <v>100</v>
      </c>
      <c r="C169" s="45" t="s">
        <v>101</v>
      </c>
      <c r="D169" s="45"/>
      <c r="E169" s="48" t="s">
        <v>57</v>
      </c>
      <c r="F169" s="14">
        <v>3</v>
      </c>
      <c r="G169" s="49"/>
      <c r="H169" s="47"/>
      <c r="I169" s="16"/>
      <c r="J169" s="71">
        <f>IF(AND(B169="",C169=""),"",IF(G169&gt;=20000,0.05,IF(G169&gt;=10000,0.1,IF(G169&gt;=5000,0.2,IF(G169&gt;=1000,0.3,IF(G169&gt;=0,0.4,{0}))))))</f>
        <v>0.4</v>
      </c>
      <c r="K169" s="73">
        <f t="shared" si="11"/>
        <v>0</v>
      </c>
    </row>
    <row r="170" spans="1:11" s="1" customFormat="1" ht="18" customHeight="1">
      <c r="A170" s="23">
        <f>ROW()-ROW(A$166)</f>
        <v>4</v>
      </c>
      <c r="B170" s="50" t="s">
        <v>100</v>
      </c>
      <c r="C170" s="53" t="s">
        <v>102</v>
      </c>
      <c r="D170" s="45"/>
      <c r="E170" s="54" t="s">
        <v>57</v>
      </c>
      <c r="F170" s="14">
        <v>9</v>
      </c>
      <c r="G170" s="15"/>
      <c r="H170" s="47"/>
      <c r="I170" s="16"/>
      <c r="J170" s="71">
        <f>IF(AND(B170="",C170=""),"",IF(G170&gt;=20000,0.05,IF(G170&gt;=10000,0.1,IF(G170&gt;=5000,0.2,IF(G170&gt;=1000,0.3,IF(G170&gt;=0,0.4,{0}))))))</f>
        <v>0.4</v>
      </c>
      <c r="K170" s="73">
        <f t="shared" si="11"/>
        <v>0</v>
      </c>
    </row>
    <row r="171" spans="1:11" s="3" customFormat="1" ht="20.25" customHeight="1">
      <c r="A171" s="23">
        <f>ROW()-ROW(A$166)</f>
        <v>5</v>
      </c>
      <c r="B171" s="53" t="s">
        <v>103</v>
      </c>
      <c r="C171" s="45" t="s">
        <v>104</v>
      </c>
      <c r="D171" s="45"/>
      <c r="E171" s="14" t="s">
        <v>57</v>
      </c>
      <c r="F171" s="14">
        <v>4</v>
      </c>
      <c r="G171" s="51"/>
      <c r="H171" s="47"/>
      <c r="I171" s="51"/>
      <c r="J171" s="76">
        <f>IF(AND(B171="",C171=""),"",IF(G171&gt;=20000,0.05,IF(G171&gt;=10000,0.1,IF(G171&gt;=5000,0.2,IF(G171&gt;=1000,0.3,IF(G171&gt;=0,0.4,{0}))))))</f>
        <v>0.4</v>
      </c>
      <c r="K171" s="76">
        <f t="shared" si="11"/>
        <v>0</v>
      </c>
    </row>
    <row r="172" spans="1:11" s="1" customFormat="1" ht="18" customHeight="1">
      <c r="A172" s="23">
        <f t="shared" ref="A172:A181" si="12">ROW()-ROW(A$166)</f>
        <v>6</v>
      </c>
      <c r="B172" s="45" t="s">
        <v>88</v>
      </c>
      <c r="C172" s="45"/>
      <c r="D172" s="45"/>
      <c r="E172" s="46" t="s">
        <v>75</v>
      </c>
      <c r="F172" s="14">
        <f>IF(AND(B172="",C172=""),"",1)</f>
        <v>1</v>
      </c>
      <c r="G172" s="47"/>
      <c r="H172" s="47"/>
      <c r="I172" s="16" t="s">
        <v>38</v>
      </c>
      <c r="J172" s="71">
        <f>IF(AND(B172="",C172=""),"",IF(G172&gt;=20000,0.05,IF(G172&gt;=10000,0.1,IF(G172&gt;=5000,0.2,IF(G172&gt;=1000,0.3,IF(G172&gt;=0,0.4,{0}))))))</f>
        <v>0.4</v>
      </c>
      <c r="K172" s="73">
        <f t="shared" si="11"/>
        <v>0</v>
      </c>
    </row>
    <row r="173" spans="1:11" s="1" customFormat="1" ht="18" customHeight="1">
      <c r="A173" s="23">
        <f t="shared" si="12"/>
        <v>7</v>
      </c>
      <c r="B173" s="53"/>
      <c r="C173" s="53"/>
      <c r="D173" s="53"/>
      <c r="E173" s="54"/>
      <c r="F173" s="55" t="str">
        <f>IF(AND(B173="",C173=""),"",1)</f>
        <v/>
      </c>
      <c r="G173" s="15" t="str">
        <f>IF(AND(B173="",C173=""),"",ROUND(#REF!*#REF!*#REF!,2))</f>
        <v/>
      </c>
      <c r="H173" s="47" t="str">
        <f>IF(AND(B173="",C173=""),"",ROUND(F173*G173,2))</f>
        <v/>
      </c>
      <c r="I173" s="13" t="s">
        <v>38</v>
      </c>
      <c r="J173" s="71" t="str">
        <f>IF(AND(B173="",C173=""),"",IF(G173&gt;=20000,0.05,IF(G173&gt;=10000,0.1,IF(G173&gt;=5000,0.2,IF(G173&gt;=1000,0.3,IF(G173&gt;=0,0.4,{0}))))))</f>
        <v/>
      </c>
      <c r="K173" s="73" t="str">
        <f t="shared" si="11"/>
        <v/>
      </c>
    </row>
    <row r="174" spans="1:11" s="1" customFormat="1" ht="18" customHeight="1">
      <c r="A174" s="23">
        <f t="shared" si="12"/>
        <v>8</v>
      </c>
      <c r="B174" s="53"/>
      <c r="C174" s="53"/>
      <c r="D174" s="53"/>
      <c r="E174" s="54"/>
      <c r="F174" s="55" t="str">
        <f>IF(AND(B174="",C174=""),"",1)</f>
        <v/>
      </c>
      <c r="G174" s="15" t="str">
        <f>IF(AND(B174="",C174=""),"",ROUND(#REF!*#REF!*#REF!,2))</f>
        <v/>
      </c>
      <c r="H174" s="15" t="str">
        <f>IF(AND(B174="",C174=""),"",ROUND(F174*G174,2))</f>
        <v/>
      </c>
      <c r="I174" s="79" t="s">
        <v>38</v>
      </c>
      <c r="J174" s="71" t="str">
        <f>IF(AND(B174="",C174=""),"",IF(G174&gt;=20000,0.05,IF(G174&gt;=10000,0.1,IF(G174&gt;=5000,0.2,IF(G174&gt;=1000,0.3,IF(G174&gt;=0,0.4,{0}))))))</f>
        <v/>
      </c>
      <c r="K174" s="73" t="str">
        <f t="shared" si="11"/>
        <v/>
      </c>
    </row>
    <row r="175" spans="1:11" s="1" customFormat="1" ht="18" customHeight="1">
      <c r="A175" s="23">
        <f t="shared" si="12"/>
        <v>9</v>
      </c>
      <c r="B175" s="56" t="s">
        <v>11</v>
      </c>
      <c r="C175" s="57"/>
      <c r="D175" s="35"/>
      <c r="E175" s="48"/>
      <c r="F175" s="17"/>
      <c r="G175" s="49"/>
      <c r="H175" s="49"/>
      <c r="I175" s="13" t="s">
        <v>38</v>
      </c>
      <c r="J175" s="71"/>
      <c r="K175" s="73"/>
    </row>
    <row r="176" spans="1:11" s="1" customFormat="1" ht="18" customHeight="1">
      <c r="A176" s="23">
        <f t="shared" si="12"/>
        <v>10</v>
      </c>
      <c r="B176" s="56" t="s">
        <v>89</v>
      </c>
      <c r="C176" s="57"/>
      <c r="D176" s="35"/>
      <c r="E176" s="48"/>
      <c r="F176" s="17"/>
      <c r="G176" s="49"/>
      <c r="H176" s="49"/>
      <c r="I176" s="13" t="s">
        <v>38</v>
      </c>
      <c r="J176" s="71"/>
      <c r="K176" s="73"/>
    </row>
    <row r="177" spans="1:11" s="1" customFormat="1" ht="18" customHeight="1">
      <c r="A177" s="23">
        <f t="shared" si="12"/>
        <v>11</v>
      </c>
      <c r="B177" s="56" t="s">
        <v>90</v>
      </c>
      <c r="C177" s="57" t="s">
        <v>105</v>
      </c>
      <c r="D177" s="35"/>
      <c r="E177" s="48" t="s">
        <v>30</v>
      </c>
      <c r="F177" s="17">
        <v>1</v>
      </c>
      <c r="G177" s="49"/>
      <c r="H177" s="49"/>
      <c r="I177" s="13" t="s">
        <v>38</v>
      </c>
      <c r="J177" s="71"/>
      <c r="K177" s="73"/>
    </row>
    <row r="178" spans="1:11" s="1" customFormat="1" ht="18" customHeight="1">
      <c r="A178" s="23">
        <f t="shared" si="12"/>
        <v>12</v>
      </c>
      <c r="B178" s="56" t="s">
        <v>13</v>
      </c>
      <c r="C178" s="57"/>
      <c r="D178" s="35"/>
      <c r="E178" s="48"/>
      <c r="F178" s="17"/>
      <c r="G178" s="49"/>
      <c r="H178" s="49"/>
      <c r="I178" s="13" t="s">
        <v>38</v>
      </c>
      <c r="J178" s="71"/>
      <c r="K178" s="73"/>
    </row>
    <row r="179" spans="1:11" s="1" customFormat="1" ht="18" customHeight="1">
      <c r="A179" s="23">
        <f t="shared" si="12"/>
        <v>13</v>
      </c>
      <c r="B179" s="56" t="s">
        <v>91</v>
      </c>
      <c r="C179" s="57"/>
      <c r="D179" s="35"/>
      <c r="E179" s="48"/>
      <c r="F179" s="17"/>
      <c r="G179" s="49"/>
      <c r="H179" s="49"/>
      <c r="I179" s="13" t="s">
        <v>38</v>
      </c>
      <c r="J179" s="71"/>
      <c r="K179" s="73"/>
    </row>
    <row r="180" spans="1:11" s="1" customFormat="1" ht="18" customHeight="1">
      <c r="A180" s="23">
        <f t="shared" si="12"/>
        <v>14</v>
      </c>
      <c r="B180" s="56" t="s">
        <v>92</v>
      </c>
      <c r="C180" s="57"/>
      <c r="D180" s="35"/>
      <c r="E180" s="48"/>
      <c r="F180" s="17"/>
      <c r="G180" s="49"/>
      <c r="H180" s="49"/>
      <c r="I180" s="13" t="s">
        <v>38</v>
      </c>
      <c r="J180" s="71"/>
      <c r="K180" s="73"/>
    </row>
    <row r="181" spans="1:11" s="1" customFormat="1" ht="18" customHeight="1">
      <c r="A181" s="23">
        <f t="shared" si="12"/>
        <v>15</v>
      </c>
      <c r="B181" s="35" t="s">
        <v>93</v>
      </c>
      <c r="C181" s="57"/>
      <c r="D181" s="35"/>
      <c r="E181" s="48"/>
      <c r="F181" s="17"/>
      <c r="G181" s="49"/>
      <c r="H181" s="49"/>
      <c r="I181" s="57"/>
      <c r="J181" s="80"/>
      <c r="K181" s="73"/>
    </row>
    <row r="182" spans="1:11" s="1" customFormat="1" ht="18" customHeight="1">
      <c r="A182" s="58" t="s">
        <v>94</v>
      </c>
      <c r="B182" s="59"/>
      <c r="C182" s="60"/>
      <c r="D182" s="48"/>
      <c r="E182" s="48"/>
      <c r="F182" s="17"/>
      <c r="G182" s="49"/>
      <c r="H182" s="49"/>
      <c r="I182" s="57"/>
      <c r="J182" s="81"/>
      <c r="K182" s="82"/>
    </row>
    <row r="183" spans="1:11" s="2" customFormat="1" ht="18" customHeight="1">
      <c r="A183" s="36"/>
      <c r="F183" s="61"/>
      <c r="G183" s="61"/>
    </row>
    <row r="184" spans="1:11" s="2" customFormat="1" ht="18" customHeight="1">
      <c r="A184" s="36"/>
      <c r="F184" s="61"/>
      <c r="G184" s="61"/>
    </row>
    <row r="185" spans="1:11" s="1" customFormat="1" ht="18" customHeight="1">
      <c r="A185" s="83"/>
      <c r="B185" s="83"/>
      <c r="C185" s="84"/>
      <c r="D185" s="84"/>
      <c r="E185" s="84"/>
      <c r="F185" s="61"/>
      <c r="G185" s="61"/>
      <c r="H185" s="85"/>
    </row>
  </sheetData>
  <autoFilter ref="A1:K185">
    <extLst/>
  </autoFilter>
  <mergeCells count="26">
    <mergeCell ref="A164:I164"/>
    <mergeCell ref="D165:E165"/>
    <mergeCell ref="G165:H165"/>
    <mergeCell ref="A17:A18"/>
    <mergeCell ref="B17:I18"/>
    <mergeCell ref="A128:I128"/>
    <mergeCell ref="A129:I129"/>
    <mergeCell ref="D130:E130"/>
    <mergeCell ref="G130:H130"/>
    <mergeCell ref="A163:I163"/>
    <mergeCell ref="D58:E58"/>
    <mergeCell ref="G58:H58"/>
    <mergeCell ref="A92:I92"/>
    <mergeCell ref="A93:I93"/>
    <mergeCell ref="D94:E94"/>
    <mergeCell ref="G94:H94"/>
    <mergeCell ref="A21:I21"/>
    <mergeCell ref="D22:E22"/>
    <mergeCell ref="G22:H22"/>
    <mergeCell ref="A56:I56"/>
    <mergeCell ref="A57:I57"/>
    <mergeCell ref="A2:I2"/>
    <mergeCell ref="A3:G3"/>
    <mergeCell ref="H3:I3"/>
    <mergeCell ref="D16:G16"/>
    <mergeCell ref="A20:I20"/>
  </mergeCells>
  <phoneticPr fontId="23" type="noConversion"/>
  <dataValidations count="1">
    <dataValidation allowBlank="1" showInputMessage="1" showErrorMessage="1" sqref="E24 E25 D29 E60 E61 D64 E96 E99 D100 E132 E133 D136 B167 E167 B24:B28 B60:B63 B96:B99 B132:B135 D24:D28 D60:D63 D96:D99 D132:D135 D167:D170"/>
  </dataValidations>
  <hyperlinks>
    <hyperlink ref="A5" location="cabinetTable5d4b8982c32e4896abd90aeac4ed3d12" display="=ROW()-ROW(A$4)"/>
    <hyperlink ref="A6" location="cabinetTable5cd5d5bf2a3f498c91969f7f56b70fe9" display="=ROW()-ROW(A$4)"/>
    <hyperlink ref="A7" location="cabinetTablef6081e0fdb3b4ea78c028cd73aa83ac3" display="=ROW()-ROW(A$4)"/>
    <hyperlink ref="A8" location="cabinetTablee769e31a440947f88c8d35edd562c9cf" display="=ROW()-ROW(A$4)"/>
    <hyperlink ref="A9" location="cabinetTableb0eedfd8de614c9aa16b73822135c13d" display="=ROW()-ROW(A$4)"/>
  </hyperlinks>
  <printOptions horizontalCentered="1"/>
  <pageMargins left="0.196850393700787" right="0.196850393700787" top="0.59055118110236204" bottom="0.39370078740157499" header="0" footer="0.31496062992126"/>
  <pageSetup paperSize="9" orientation="portrait"/>
  <customProperties>
    <customPr name="SCM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项目信息</vt:lpstr>
      <vt:lpstr>低压配电柜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zxllql</dc:creator>
  <cp:lastModifiedBy>Microsoft</cp:lastModifiedBy>
  <cp:lastPrinted>2019-09-09T13:32:00Z</cp:lastPrinted>
  <dcterms:created xsi:type="dcterms:W3CDTF">2016-07-08T03:08:00Z</dcterms:created>
  <dcterms:modified xsi:type="dcterms:W3CDTF">2019-09-29T03:18:23Z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