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<sst xmlns="http://schemas.openxmlformats.org/spreadsheetml/2006/main" count="236" uniqueCount="13">
  <si>
    <t>2026年滁州市第一人民医院招聘工作人员笔试成绩</t>
  </si>
  <si>
    <t>序号</t>
  </si>
  <si>
    <t>准考证号</t>
  </si>
  <si>
    <t>考场号</t>
  </si>
  <si>
    <t>座位号</t>
  </si>
  <si>
    <t>职位代码</t>
  </si>
  <si>
    <t>笔试科目</t>
  </si>
  <si>
    <t>职位名称</t>
  </si>
  <si>
    <t>笔试成绩</t>
  </si>
  <si>
    <t>护理学专业知识</t>
  </si>
  <si>
    <t>护理部-护理学</t>
  </si>
  <si>
    <t>缺考</t>
  </si>
  <si>
    <t>护理部-护理学（助产士）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</si>
</sst>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L4" sqref="L4"/>
    </sheetView>
  </sheetViews>
  <sheetFormatPr defaultColWidth="10" defaultRowHeight="13.5" outlineLevelCol="7"/>
  <cols>
    <col min="1" max="1" width="5.58333333333333" style="1" customWidth="1"/>
    <col min="2" max="2" width="11.625" style="1" customWidth="1"/>
    <col min="3" max="3" width="7.5" style="1" customWidth="1"/>
    <col min="4" max="4" width="8.125" style="1" customWidth="1"/>
    <col min="5" max="5" width="9.125" style="1" customWidth="1"/>
    <col min="6" max="6" width="14.5" style="1" customWidth="1"/>
    <col min="7" max="7" width="22.625" style="1" customWidth="1"/>
    <col min="8" max="8" width="8.625" style="1" customWidth="1"/>
    <col min="9" max="16376" width="10" style="1"/>
    <col min="16377" max="16384" width="10" style="2"/>
  </cols>
  <sheetData>
    <row r="1" ht="3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0" customHeight="1" spans="1:8">
      <c r="A3" s="5">
        <v>1</v>
      </c>
      <c r="B3" s="5" t="str">
        <f>"20260160321"</f>
        <v>20260160321</v>
      </c>
      <c r="C3" s="5" t="str">
        <f t="shared" ref="C3:C10" si="0">"03"</f>
        <v>03</v>
      </c>
      <c r="D3" s="5" t="str">
        <f>"21"</f>
        <v>21</v>
      </c>
      <c r="E3" s="5" t="str">
        <f t="shared" ref="E3:E66" si="1">"2026016"</f>
        <v>2026016</v>
      </c>
      <c r="F3" s="5" t="s">
        <v>9</v>
      </c>
      <c r="G3" s="5" t="s">
        <v>10</v>
      </c>
      <c r="H3" s="5">
        <v>85.39</v>
      </c>
    </row>
    <row r="4" s="1" customFormat="1" ht="20" customHeight="1" spans="1:8">
      <c r="A4" s="5">
        <v>2</v>
      </c>
      <c r="B4" s="5" t="str">
        <f>"20260160315"</f>
        <v>20260160315</v>
      </c>
      <c r="C4" s="5" t="str">
        <f t="shared" si="0"/>
        <v>03</v>
      </c>
      <c r="D4" s="5" t="str">
        <f>"15"</f>
        <v>15</v>
      </c>
      <c r="E4" s="5" t="str">
        <f t="shared" si="1"/>
        <v>2026016</v>
      </c>
      <c r="F4" s="5" t="s">
        <v>9</v>
      </c>
      <c r="G4" s="5" t="s">
        <v>10</v>
      </c>
      <c r="H4" s="5">
        <v>83.82</v>
      </c>
    </row>
    <row r="5" s="1" customFormat="1" ht="20" customHeight="1" spans="1:8">
      <c r="A5" s="5">
        <v>3</v>
      </c>
      <c r="B5" s="5" t="str">
        <f>"20260160326"</f>
        <v>20260160326</v>
      </c>
      <c r="C5" s="5" t="str">
        <f t="shared" si="0"/>
        <v>03</v>
      </c>
      <c r="D5" s="5" t="str">
        <f>"26"</f>
        <v>26</v>
      </c>
      <c r="E5" s="5" t="str">
        <f t="shared" si="1"/>
        <v>2026016</v>
      </c>
      <c r="F5" s="5" t="s">
        <v>9</v>
      </c>
      <c r="G5" s="5" t="s">
        <v>10</v>
      </c>
      <c r="H5" s="5">
        <v>83.78</v>
      </c>
    </row>
    <row r="6" s="1" customFormat="1" ht="20" customHeight="1" spans="1:8">
      <c r="A6" s="5">
        <v>4</v>
      </c>
      <c r="B6" s="5" t="str">
        <f>"20260160107"</f>
        <v>20260160107</v>
      </c>
      <c r="C6" s="5" t="str">
        <f>"01"</f>
        <v>01</v>
      </c>
      <c r="D6" s="5" t="str">
        <f>"07"</f>
        <v>07</v>
      </c>
      <c r="E6" s="5" t="str">
        <f t="shared" si="1"/>
        <v>2026016</v>
      </c>
      <c r="F6" s="5" t="s">
        <v>9</v>
      </c>
      <c r="G6" s="5" t="s">
        <v>10</v>
      </c>
      <c r="H6" s="5">
        <v>83.52</v>
      </c>
    </row>
    <row r="7" s="1" customFormat="1" ht="20" customHeight="1" spans="1:8">
      <c r="A7" s="5">
        <v>5</v>
      </c>
      <c r="B7" s="5" t="str">
        <f>"20260160302"</f>
        <v>20260160302</v>
      </c>
      <c r="C7" s="5" t="str">
        <f t="shared" si="0"/>
        <v>03</v>
      </c>
      <c r="D7" s="5" t="str">
        <f>"02"</f>
        <v>02</v>
      </c>
      <c r="E7" s="5" t="str">
        <f t="shared" si="1"/>
        <v>2026016</v>
      </c>
      <c r="F7" s="5" t="s">
        <v>9</v>
      </c>
      <c r="G7" s="5" t="s">
        <v>10</v>
      </c>
      <c r="H7" s="5">
        <v>82.26</v>
      </c>
    </row>
    <row r="8" s="1" customFormat="1" ht="20" customHeight="1" spans="1:8">
      <c r="A8" s="5">
        <v>6</v>
      </c>
      <c r="B8" s="5" t="str">
        <f>"20260160339"</f>
        <v>20260160339</v>
      </c>
      <c r="C8" s="5" t="str">
        <f t="shared" si="0"/>
        <v>03</v>
      </c>
      <c r="D8" s="5" t="str">
        <f>"39"</f>
        <v>39</v>
      </c>
      <c r="E8" s="5" t="str">
        <f t="shared" si="1"/>
        <v>2026016</v>
      </c>
      <c r="F8" s="5" t="s">
        <v>9</v>
      </c>
      <c r="G8" s="5" t="s">
        <v>10</v>
      </c>
      <c r="H8" s="5">
        <v>80.56</v>
      </c>
    </row>
    <row r="9" s="1" customFormat="1" ht="20" customHeight="1" spans="1:8">
      <c r="A9" s="5">
        <v>7</v>
      </c>
      <c r="B9" s="5" t="str">
        <f>"20260160305"</f>
        <v>20260160305</v>
      </c>
      <c r="C9" s="5" t="str">
        <f t="shared" si="0"/>
        <v>03</v>
      </c>
      <c r="D9" s="5" t="str">
        <f>"05"</f>
        <v>05</v>
      </c>
      <c r="E9" s="5" t="str">
        <f t="shared" si="1"/>
        <v>2026016</v>
      </c>
      <c r="F9" s="5" t="s">
        <v>9</v>
      </c>
      <c r="G9" s="5" t="s">
        <v>10</v>
      </c>
      <c r="H9" s="5">
        <v>78.73</v>
      </c>
    </row>
    <row r="10" s="1" customFormat="1" ht="20" customHeight="1" spans="1:8">
      <c r="A10" s="5">
        <v>8</v>
      </c>
      <c r="B10" s="5" t="str">
        <f>"20260160331"</f>
        <v>20260160331</v>
      </c>
      <c r="C10" s="5" t="str">
        <f t="shared" si="0"/>
        <v>03</v>
      </c>
      <c r="D10" s="5" t="str">
        <f>"31"</f>
        <v>31</v>
      </c>
      <c r="E10" s="5" t="str">
        <f t="shared" si="1"/>
        <v>2026016</v>
      </c>
      <c r="F10" s="5" t="s">
        <v>9</v>
      </c>
      <c r="G10" s="5" t="s">
        <v>10</v>
      </c>
      <c r="H10" s="5">
        <v>78.69</v>
      </c>
    </row>
    <row r="11" s="1" customFormat="1" ht="20" customHeight="1" spans="1:8">
      <c r="A11" s="5">
        <v>9</v>
      </c>
      <c r="B11" s="5" t="str">
        <f>"20260160101"</f>
        <v>20260160101</v>
      </c>
      <c r="C11" s="5" t="str">
        <f t="shared" ref="C11:C15" si="2">"01"</f>
        <v>01</v>
      </c>
      <c r="D11" s="5" t="str">
        <f>"01"</f>
        <v>01</v>
      </c>
      <c r="E11" s="5" t="str">
        <f t="shared" si="1"/>
        <v>2026016</v>
      </c>
      <c r="F11" s="5" t="s">
        <v>9</v>
      </c>
      <c r="G11" s="5" t="s">
        <v>10</v>
      </c>
      <c r="H11" s="5">
        <v>78.56</v>
      </c>
    </row>
    <row r="12" s="1" customFormat="1" ht="20" customHeight="1" spans="1:8">
      <c r="A12" s="5">
        <v>10</v>
      </c>
      <c r="B12" s="5" t="str">
        <f>"20260160119"</f>
        <v>20260160119</v>
      </c>
      <c r="C12" s="5" t="str">
        <f t="shared" si="2"/>
        <v>01</v>
      </c>
      <c r="D12" s="5" t="str">
        <f>"19"</f>
        <v>19</v>
      </c>
      <c r="E12" s="5" t="str">
        <f t="shared" si="1"/>
        <v>2026016</v>
      </c>
      <c r="F12" s="5" t="s">
        <v>9</v>
      </c>
      <c r="G12" s="5" t="s">
        <v>10</v>
      </c>
      <c r="H12" s="5">
        <v>78.56</v>
      </c>
    </row>
    <row r="13" s="1" customFormat="1" ht="20" customHeight="1" spans="1:8">
      <c r="A13" s="5">
        <v>11</v>
      </c>
      <c r="B13" s="5" t="str">
        <f>"20260160310"</f>
        <v>20260160310</v>
      </c>
      <c r="C13" s="5" t="str">
        <f>"03"</f>
        <v>03</v>
      </c>
      <c r="D13" s="5" t="str">
        <f>"10"</f>
        <v>10</v>
      </c>
      <c r="E13" s="5" t="str">
        <f t="shared" si="1"/>
        <v>2026016</v>
      </c>
      <c r="F13" s="5" t="s">
        <v>9</v>
      </c>
      <c r="G13" s="5" t="s">
        <v>10</v>
      </c>
      <c r="H13" s="5">
        <v>78.56</v>
      </c>
    </row>
    <row r="14" s="1" customFormat="1" ht="20" customHeight="1" spans="1:8">
      <c r="A14" s="5">
        <v>12</v>
      </c>
      <c r="B14" s="5" t="str">
        <f>"20260160112"</f>
        <v>20260160112</v>
      </c>
      <c r="C14" s="5" t="str">
        <f t="shared" si="2"/>
        <v>01</v>
      </c>
      <c r="D14" s="5" t="str">
        <f>"12"</f>
        <v>12</v>
      </c>
      <c r="E14" s="5" t="str">
        <f t="shared" si="1"/>
        <v>2026016</v>
      </c>
      <c r="F14" s="5" t="s">
        <v>9</v>
      </c>
      <c r="G14" s="5" t="s">
        <v>10</v>
      </c>
      <c r="H14" s="5">
        <v>78.47</v>
      </c>
    </row>
    <row r="15" s="1" customFormat="1" ht="20" customHeight="1" spans="1:8">
      <c r="A15" s="5">
        <v>13</v>
      </c>
      <c r="B15" s="5" t="str">
        <f>"20260160105"</f>
        <v>20260160105</v>
      </c>
      <c r="C15" s="5" t="str">
        <f t="shared" si="2"/>
        <v>01</v>
      </c>
      <c r="D15" s="5" t="str">
        <f>"05"</f>
        <v>05</v>
      </c>
      <c r="E15" s="5" t="str">
        <f t="shared" si="1"/>
        <v>2026016</v>
      </c>
      <c r="F15" s="5" t="s">
        <v>9</v>
      </c>
      <c r="G15" s="5" t="s">
        <v>10</v>
      </c>
      <c r="H15" s="5">
        <v>78.43</v>
      </c>
    </row>
    <row r="16" s="1" customFormat="1" ht="20" customHeight="1" spans="1:8">
      <c r="A16" s="5">
        <v>14</v>
      </c>
      <c r="B16" s="5" t="str">
        <f>"20260160311"</f>
        <v>20260160311</v>
      </c>
      <c r="C16" s="5" t="str">
        <f t="shared" ref="C16:C24" si="3">"03"</f>
        <v>03</v>
      </c>
      <c r="D16" s="5" t="str">
        <f>"11"</f>
        <v>11</v>
      </c>
      <c r="E16" s="5" t="str">
        <f t="shared" si="1"/>
        <v>2026016</v>
      </c>
      <c r="F16" s="5" t="s">
        <v>9</v>
      </c>
      <c r="G16" s="5" t="s">
        <v>10</v>
      </c>
      <c r="H16" s="5">
        <v>78.3</v>
      </c>
    </row>
    <row r="17" s="1" customFormat="1" ht="20" customHeight="1" spans="1:8">
      <c r="A17" s="5">
        <v>15</v>
      </c>
      <c r="B17" s="5" t="str">
        <f>"20260160125"</f>
        <v>20260160125</v>
      </c>
      <c r="C17" s="5" t="str">
        <f>"01"</f>
        <v>01</v>
      </c>
      <c r="D17" s="5" t="str">
        <f>"25"</f>
        <v>25</v>
      </c>
      <c r="E17" s="5" t="str">
        <f t="shared" si="1"/>
        <v>2026016</v>
      </c>
      <c r="F17" s="5" t="s">
        <v>9</v>
      </c>
      <c r="G17" s="5" t="s">
        <v>10</v>
      </c>
      <c r="H17" s="5">
        <v>78.26</v>
      </c>
    </row>
    <row r="18" s="1" customFormat="1" ht="20" customHeight="1" spans="1:8">
      <c r="A18" s="5">
        <v>16</v>
      </c>
      <c r="B18" s="5" t="str">
        <f>"20260160126"</f>
        <v>20260160126</v>
      </c>
      <c r="C18" s="5" t="str">
        <f>"01"</f>
        <v>01</v>
      </c>
      <c r="D18" s="5" t="str">
        <f>"26"</f>
        <v>26</v>
      </c>
      <c r="E18" s="5" t="str">
        <f t="shared" si="1"/>
        <v>2026016</v>
      </c>
      <c r="F18" s="5" t="s">
        <v>9</v>
      </c>
      <c r="G18" s="5" t="s">
        <v>10</v>
      </c>
      <c r="H18" s="5">
        <v>78.04</v>
      </c>
    </row>
    <row r="19" s="1" customFormat="1" ht="20" customHeight="1" spans="1:8">
      <c r="A19" s="5">
        <v>17</v>
      </c>
      <c r="B19" s="5" t="str">
        <f>"20260160313"</f>
        <v>20260160313</v>
      </c>
      <c r="C19" s="5" t="str">
        <f t="shared" si="3"/>
        <v>03</v>
      </c>
      <c r="D19" s="5" t="str">
        <f>"13"</f>
        <v>13</v>
      </c>
      <c r="E19" s="5" t="str">
        <f t="shared" si="1"/>
        <v>2026016</v>
      </c>
      <c r="F19" s="5" t="s">
        <v>9</v>
      </c>
      <c r="G19" s="5" t="s">
        <v>10</v>
      </c>
      <c r="H19" s="5">
        <v>77.9</v>
      </c>
    </row>
    <row r="20" s="1" customFormat="1" ht="20" customHeight="1" spans="1:8">
      <c r="A20" s="5">
        <v>18</v>
      </c>
      <c r="B20" s="5" t="str">
        <f>"20260160219"</f>
        <v>20260160219</v>
      </c>
      <c r="C20" s="5" t="str">
        <f>"02"</f>
        <v>02</v>
      </c>
      <c r="D20" s="5" t="str">
        <f>"19"</f>
        <v>19</v>
      </c>
      <c r="E20" s="5" t="str">
        <f t="shared" si="1"/>
        <v>2026016</v>
      </c>
      <c r="F20" s="5" t="s">
        <v>9</v>
      </c>
      <c r="G20" s="5" t="s">
        <v>10</v>
      </c>
      <c r="H20" s="5">
        <v>77.82</v>
      </c>
    </row>
    <row r="21" s="1" customFormat="1" ht="20" customHeight="1" spans="1:8">
      <c r="A21" s="5">
        <v>19</v>
      </c>
      <c r="B21" s="5" t="str">
        <f>"20260160328"</f>
        <v>20260160328</v>
      </c>
      <c r="C21" s="5" t="str">
        <f t="shared" si="3"/>
        <v>03</v>
      </c>
      <c r="D21" s="5" t="str">
        <f>"28"</f>
        <v>28</v>
      </c>
      <c r="E21" s="5" t="str">
        <f t="shared" si="1"/>
        <v>2026016</v>
      </c>
      <c r="F21" s="5" t="s">
        <v>9</v>
      </c>
      <c r="G21" s="5" t="s">
        <v>10</v>
      </c>
      <c r="H21" s="5">
        <v>77.6</v>
      </c>
    </row>
    <row r="22" s="1" customFormat="1" ht="20" customHeight="1" spans="1:8">
      <c r="A22" s="5">
        <v>20</v>
      </c>
      <c r="B22" s="5" t="str">
        <f>"20260160322"</f>
        <v>20260160322</v>
      </c>
      <c r="C22" s="5" t="str">
        <f t="shared" si="3"/>
        <v>03</v>
      </c>
      <c r="D22" s="5" t="str">
        <f>"22"</f>
        <v>22</v>
      </c>
      <c r="E22" s="5" t="str">
        <f t="shared" si="1"/>
        <v>2026016</v>
      </c>
      <c r="F22" s="5" t="s">
        <v>9</v>
      </c>
      <c r="G22" s="5" t="s">
        <v>10</v>
      </c>
      <c r="H22" s="5">
        <v>77.56</v>
      </c>
    </row>
    <row r="23" s="1" customFormat="1" ht="20" customHeight="1" spans="1:8">
      <c r="A23" s="5">
        <v>21</v>
      </c>
      <c r="B23" s="5" t="str">
        <f>"20260160336"</f>
        <v>20260160336</v>
      </c>
      <c r="C23" s="5" t="str">
        <f t="shared" si="3"/>
        <v>03</v>
      </c>
      <c r="D23" s="5" t="str">
        <f>"36"</f>
        <v>36</v>
      </c>
      <c r="E23" s="5" t="str">
        <f t="shared" si="1"/>
        <v>2026016</v>
      </c>
      <c r="F23" s="5" t="s">
        <v>9</v>
      </c>
      <c r="G23" s="5" t="s">
        <v>10</v>
      </c>
      <c r="H23" s="5">
        <v>77.43</v>
      </c>
    </row>
    <row r="24" s="1" customFormat="1" ht="20" customHeight="1" spans="1:8">
      <c r="A24" s="5">
        <v>22</v>
      </c>
      <c r="B24" s="5" t="str">
        <f>"20260160338"</f>
        <v>20260160338</v>
      </c>
      <c r="C24" s="5" t="str">
        <f t="shared" si="3"/>
        <v>03</v>
      </c>
      <c r="D24" s="5" t="str">
        <f>"38"</f>
        <v>38</v>
      </c>
      <c r="E24" s="5" t="str">
        <f t="shared" si="1"/>
        <v>2026016</v>
      </c>
      <c r="F24" s="5" t="s">
        <v>9</v>
      </c>
      <c r="G24" s="5" t="s">
        <v>10</v>
      </c>
      <c r="H24" s="5">
        <v>76.69</v>
      </c>
    </row>
    <row r="25" s="1" customFormat="1" ht="20" customHeight="1" spans="1:8">
      <c r="A25" s="5">
        <v>23</v>
      </c>
      <c r="B25" s="5" t="str">
        <f>"20260160123"</f>
        <v>20260160123</v>
      </c>
      <c r="C25" s="5" t="str">
        <f t="shared" ref="C25:C29" si="4">"01"</f>
        <v>01</v>
      </c>
      <c r="D25" s="5" t="str">
        <f>"23"</f>
        <v>23</v>
      </c>
      <c r="E25" s="5" t="str">
        <f t="shared" si="1"/>
        <v>2026016</v>
      </c>
      <c r="F25" s="5" t="s">
        <v>9</v>
      </c>
      <c r="G25" s="5" t="s">
        <v>10</v>
      </c>
      <c r="H25" s="5">
        <v>76.6</v>
      </c>
    </row>
    <row r="26" s="1" customFormat="1" ht="20" customHeight="1" spans="1:8">
      <c r="A26" s="5">
        <v>24</v>
      </c>
      <c r="B26" s="5" t="str">
        <f>"20260160206"</f>
        <v>20260160206</v>
      </c>
      <c r="C26" s="5" t="str">
        <f>"02"</f>
        <v>02</v>
      </c>
      <c r="D26" s="5" t="str">
        <f t="shared" ref="D26:D31" si="5">"06"</f>
        <v>06</v>
      </c>
      <c r="E26" s="5" t="str">
        <f t="shared" si="1"/>
        <v>2026016</v>
      </c>
      <c r="F26" s="5" t="s">
        <v>9</v>
      </c>
      <c r="G26" s="5" t="s">
        <v>10</v>
      </c>
      <c r="H26" s="5">
        <v>76.56</v>
      </c>
    </row>
    <row r="27" s="1" customFormat="1" ht="20" customHeight="1" spans="1:8">
      <c r="A27" s="5">
        <v>25</v>
      </c>
      <c r="B27" s="5" t="str">
        <f>"20260160106"</f>
        <v>20260160106</v>
      </c>
      <c r="C27" s="5" t="str">
        <f t="shared" si="4"/>
        <v>01</v>
      </c>
      <c r="D27" s="5" t="str">
        <f t="shared" si="5"/>
        <v>06</v>
      </c>
      <c r="E27" s="5" t="str">
        <f t="shared" si="1"/>
        <v>2026016</v>
      </c>
      <c r="F27" s="5" t="s">
        <v>9</v>
      </c>
      <c r="G27" s="5" t="s">
        <v>10</v>
      </c>
      <c r="H27" s="5">
        <v>76.13</v>
      </c>
    </row>
    <row r="28" s="1" customFormat="1" ht="20" customHeight="1" spans="1:8">
      <c r="A28" s="5">
        <v>26</v>
      </c>
      <c r="B28" s="5" t="str">
        <f>"20260160319"</f>
        <v>20260160319</v>
      </c>
      <c r="C28" s="5" t="str">
        <f t="shared" ref="C28:C34" si="6">"03"</f>
        <v>03</v>
      </c>
      <c r="D28" s="5" t="str">
        <f>"19"</f>
        <v>19</v>
      </c>
      <c r="E28" s="5" t="str">
        <f t="shared" si="1"/>
        <v>2026016</v>
      </c>
      <c r="F28" s="5" t="s">
        <v>9</v>
      </c>
      <c r="G28" s="5" t="s">
        <v>10</v>
      </c>
      <c r="H28" s="5">
        <v>75.69</v>
      </c>
    </row>
    <row r="29" s="1" customFormat="1" ht="20" customHeight="1" spans="1:8">
      <c r="A29" s="5">
        <v>27</v>
      </c>
      <c r="B29" s="5" t="str">
        <f>"20260160116"</f>
        <v>20260160116</v>
      </c>
      <c r="C29" s="5" t="str">
        <f t="shared" si="4"/>
        <v>01</v>
      </c>
      <c r="D29" s="5" t="str">
        <f>"16"</f>
        <v>16</v>
      </c>
      <c r="E29" s="5" t="str">
        <f t="shared" si="1"/>
        <v>2026016</v>
      </c>
      <c r="F29" s="5" t="s">
        <v>9</v>
      </c>
      <c r="G29" s="5" t="s">
        <v>10</v>
      </c>
      <c r="H29" s="5">
        <v>75.56</v>
      </c>
    </row>
    <row r="30" s="1" customFormat="1" ht="20" customHeight="1" spans="1:8">
      <c r="A30" s="5">
        <v>28</v>
      </c>
      <c r="B30" s="5" t="str">
        <f>"20260160201"</f>
        <v>20260160201</v>
      </c>
      <c r="C30" s="5" t="str">
        <f>"02"</f>
        <v>02</v>
      </c>
      <c r="D30" s="5" t="str">
        <f>"01"</f>
        <v>01</v>
      </c>
      <c r="E30" s="5" t="str">
        <f t="shared" si="1"/>
        <v>2026016</v>
      </c>
      <c r="F30" s="5" t="s">
        <v>9</v>
      </c>
      <c r="G30" s="5" t="s">
        <v>10</v>
      </c>
      <c r="H30" s="5">
        <v>75.56</v>
      </c>
    </row>
    <row r="31" s="1" customFormat="1" ht="20" customHeight="1" spans="1:8">
      <c r="A31" s="5">
        <v>29</v>
      </c>
      <c r="B31" s="5" t="str">
        <f>"20260160306"</f>
        <v>20260160306</v>
      </c>
      <c r="C31" s="5" t="str">
        <f t="shared" si="6"/>
        <v>03</v>
      </c>
      <c r="D31" s="5" t="str">
        <f t="shared" si="5"/>
        <v>06</v>
      </c>
      <c r="E31" s="5" t="str">
        <f t="shared" si="1"/>
        <v>2026016</v>
      </c>
      <c r="F31" s="5" t="s">
        <v>9</v>
      </c>
      <c r="G31" s="5" t="s">
        <v>10</v>
      </c>
      <c r="H31" s="5">
        <v>75.34</v>
      </c>
    </row>
    <row r="32" s="1" customFormat="1" ht="20" customHeight="1" spans="1:8">
      <c r="A32" s="5">
        <v>30</v>
      </c>
      <c r="B32" s="5" t="str">
        <f>"20260160104"</f>
        <v>20260160104</v>
      </c>
      <c r="C32" s="5" t="str">
        <f>"01"</f>
        <v>01</v>
      </c>
      <c r="D32" s="5" t="str">
        <f>"04"</f>
        <v>04</v>
      </c>
      <c r="E32" s="5" t="str">
        <f t="shared" si="1"/>
        <v>2026016</v>
      </c>
      <c r="F32" s="5" t="s">
        <v>9</v>
      </c>
      <c r="G32" s="5" t="s">
        <v>10</v>
      </c>
      <c r="H32" s="5">
        <v>75.3</v>
      </c>
    </row>
    <row r="33" s="1" customFormat="1" ht="20" customHeight="1" spans="1:8">
      <c r="A33" s="5">
        <v>31</v>
      </c>
      <c r="B33" s="5" t="str">
        <f>"20260160316"</f>
        <v>20260160316</v>
      </c>
      <c r="C33" s="5" t="str">
        <f t="shared" si="6"/>
        <v>03</v>
      </c>
      <c r="D33" s="5" t="str">
        <f>"16"</f>
        <v>16</v>
      </c>
      <c r="E33" s="5" t="str">
        <f t="shared" si="1"/>
        <v>2026016</v>
      </c>
      <c r="F33" s="5" t="s">
        <v>9</v>
      </c>
      <c r="G33" s="5" t="s">
        <v>10</v>
      </c>
      <c r="H33" s="5">
        <v>75.3</v>
      </c>
    </row>
    <row r="34" s="1" customFormat="1" ht="20" customHeight="1" spans="1:8">
      <c r="A34" s="5">
        <v>32</v>
      </c>
      <c r="B34" s="5" t="str">
        <f>"20260160333"</f>
        <v>20260160333</v>
      </c>
      <c r="C34" s="5" t="str">
        <f t="shared" si="6"/>
        <v>03</v>
      </c>
      <c r="D34" s="5" t="str">
        <f>"33"</f>
        <v>33</v>
      </c>
      <c r="E34" s="5" t="str">
        <f t="shared" si="1"/>
        <v>2026016</v>
      </c>
      <c r="F34" s="5" t="s">
        <v>9</v>
      </c>
      <c r="G34" s="5" t="s">
        <v>10</v>
      </c>
      <c r="H34" s="5">
        <v>75.3</v>
      </c>
    </row>
    <row r="35" s="1" customFormat="1" ht="20" customHeight="1" spans="1:8">
      <c r="A35" s="5">
        <v>33</v>
      </c>
      <c r="B35" s="5" t="str">
        <f>"20260160203"</f>
        <v>20260160203</v>
      </c>
      <c r="C35" s="5" t="str">
        <f t="shared" ref="C35:C37" si="7">"02"</f>
        <v>02</v>
      </c>
      <c r="D35" s="5" t="str">
        <f>"03"</f>
        <v>03</v>
      </c>
      <c r="E35" s="5" t="str">
        <f t="shared" si="1"/>
        <v>2026016</v>
      </c>
      <c r="F35" s="5" t="s">
        <v>9</v>
      </c>
      <c r="G35" s="5" t="s">
        <v>10</v>
      </c>
      <c r="H35" s="5">
        <v>75.17</v>
      </c>
    </row>
    <row r="36" s="1" customFormat="1" ht="20" customHeight="1" spans="1:8">
      <c r="A36" s="5">
        <v>34</v>
      </c>
      <c r="B36" s="5" t="str">
        <f>"20260160214"</f>
        <v>20260160214</v>
      </c>
      <c r="C36" s="5" t="str">
        <f t="shared" si="7"/>
        <v>02</v>
      </c>
      <c r="D36" s="5" t="str">
        <f>"14"</f>
        <v>14</v>
      </c>
      <c r="E36" s="5" t="str">
        <f t="shared" si="1"/>
        <v>2026016</v>
      </c>
      <c r="F36" s="5" t="s">
        <v>9</v>
      </c>
      <c r="G36" s="5" t="s">
        <v>10</v>
      </c>
      <c r="H36" s="5">
        <v>74.91</v>
      </c>
    </row>
    <row r="37" s="1" customFormat="1" ht="20" customHeight="1" spans="1:8">
      <c r="A37" s="5">
        <v>35</v>
      </c>
      <c r="B37" s="5" t="str">
        <f>"20260160204"</f>
        <v>20260160204</v>
      </c>
      <c r="C37" s="5" t="str">
        <f t="shared" si="7"/>
        <v>02</v>
      </c>
      <c r="D37" s="5" t="str">
        <f>"04"</f>
        <v>04</v>
      </c>
      <c r="E37" s="5" t="str">
        <f t="shared" si="1"/>
        <v>2026016</v>
      </c>
      <c r="F37" s="5" t="s">
        <v>9</v>
      </c>
      <c r="G37" s="5" t="s">
        <v>10</v>
      </c>
      <c r="H37" s="5">
        <v>74.51</v>
      </c>
    </row>
    <row r="38" s="1" customFormat="1" ht="20" customHeight="1" spans="1:8">
      <c r="A38" s="5">
        <v>36</v>
      </c>
      <c r="B38" s="5" t="str">
        <f>"20260160309"</f>
        <v>20260160309</v>
      </c>
      <c r="C38" s="5" t="str">
        <f>"03"</f>
        <v>03</v>
      </c>
      <c r="D38" s="5" t="str">
        <f>"09"</f>
        <v>09</v>
      </c>
      <c r="E38" s="5" t="str">
        <f t="shared" si="1"/>
        <v>2026016</v>
      </c>
      <c r="F38" s="5" t="s">
        <v>9</v>
      </c>
      <c r="G38" s="5" t="s">
        <v>10</v>
      </c>
      <c r="H38" s="5">
        <v>74.43</v>
      </c>
    </row>
    <row r="39" s="1" customFormat="1" ht="20" customHeight="1" spans="1:8">
      <c r="A39" s="5">
        <v>37</v>
      </c>
      <c r="B39" s="5" t="str">
        <f>"20260160213"</f>
        <v>20260160213</v>
      </c>
      <c r="C39" s="5" t="str">
        <f t="shared" ref="C39:C43" si="8">"02"</f>
        <v>02</v>
      </c>
      <c r="D39" s="5" t="str">
        <f>"13"</f>
        <v>13</v>
      </c>
      <c r="E39" s="5" t="str">
        <f t="shared" si="1"/>
        <v>2026016</v>
      </c>
      <c r="F39" s="5" t="s">
        <v>9</v>
      </c>
      <c r="G39" s="5" t="s">
        <v>10</v>
      </c>
      <c r="H39" s="5">
        <v>74.39</v>
      </c>
    </row>
    <row r="40" s="1" customFormat="1" ht="20" customHeight="1" spans="1:8">
      <c r="A40" s="5">
        <v>38</v>
      </c>
      <c r="B40" s="5" t="str">
        <f>"20260160120"</f>
        <v>20260160120</v>
      </c>
      <c r="C40" s="5" t="str">
        <f>"01"</f>
        <v>01</v>
      </c>
      <c r="D40" s="5" t="str">
        <f>"20"</f>
        <v>20</v>
      </c>
      <c r="E40" s="5" t="str">
        <f t="shared" si="1"/>
        <v>2026016</v>
      </c>
      <c r="F40" s="5" t="s">
        <v>9</v>
      </c>
      <c r="G40" s="5" t="s">
        <v>10</v>
      </c>
      <c r="H40" s="5">
        <v>73.6</v>
      </c>
    </row>
    <row r="41" s="1" customFormat="1" ht="20" customHeight="1" spans="1:8">
      <c r="A41" s="5">
        <v>39</v>
      </c>
      <c r="B41" s="5" t="str">
        <f>"20260160225"</f>
        <v>20260160225</v>
      </c>
      <c r="C41" s="5" t="str">
        <f t="shared" si="8"/>
        <v>02</v>
      </c>
      <c r="D41" s="5" t="str">
        <f>"25"</f>
        <v>25</v>
      </c>
      <c r="E41" s="5" t="str">
        <f t="shared" si="1"/>
        <v>2026016</v>
      </c>
      <c r="F41" s="5" t="s">
        <v>9</v>
      </c>
      <c r="G41" s="5" t="s">
        <v>10</v>
      </c>
      <c r="H41" s="5">
        <v>73.38</v>
      </c>
    </row>
    <row r="42" s="1" customFormat="1" ht="20" customHeight="1" spans="1:8">
      <c r="A42" s="5">
        <v>40</v>
      </c>
      <c r="B42" s="5" t="str">
        <f>"20260160226"</f>
        <v>20260160226</v>
      </c>
      <c r="C42" s="5" t="str">
        <f t="shared" si="8"/>
        <v>02</v>
      </c>
      <c r="D42" s="5" t="str">
        <f>"26"</f>
        <v>26</v>
      </c>
      <c r="E42" s="5" t="str">
        <f t="shared" si="1"/>
        <v>2026016</v>
      </c>
      <c r="F42" s="5" t="s">
        <v>9</v>
      </c>
      <c r="G42" s="5" t="s">
        <v>10</v>
      </c>
      <c r="H42" s="5">
        <v>73.13</v>
      </c>
    </row>
    <row r="43" s="1" customFormat="1" ht="20" customHeight="1" spans="1:8">
      <c r="A43" s="5">
        <v>41</v>
      </c>
      <c r="B43" s="5" t="str">
        <f>"20260160215"</f>
        <v>20260160215</v>
      </c>
      <c r="C43" s="5" t="str">
        <f t="shared" si="8"/>
        <v>02</v>
      </c>
      <c r="D43" s="5" t="str">
        <f>"15"</f>
        <v>15</v>
      </c>
      <c r="E43" s="5" t="str">
        <f t="shared" si="1"/>
        <v>2026016</v>
      </c>
      <c r="F43" s="5" t="s">
        <v>9</v>
      </c>
      <c r="G43" s="5" t="s">
        <v>10</v>
      </c>
      <c r="H43" s="5">
        <v>73.08</v>
      </c>
    </row>
    <row r="44" s="1" customFormat="1" ht="20" customHeight="1" spans="1:8">
      <c r="A44" s="5">
        <v>42</v>
      </c>
      <c r="B44" s="5" t="str">
        <f>"20260160325"</f>
        <v>20260160325</v>
      </c>
      <c r="C44" s="5" t="str">
        <f t="shared" ref="C44:C49" si="9">"03"</f>
        <v>03</v>
      </c>
      <c r="D44" s="5" t="str">
        <f>"25"</f>
        <v>25</v>
      </c>
      <c r="E44" s="5" t="str">
        <f t="shared" si="1"/>
        <v>2026016</v>
      </c>
      <c r="F44" s="5" t="s">
        <v>9</v>
      </c>
      <c r="G44" s="5" t="s">
        <v>10</v>
      </c>
      <c r="H44" s="5">
        <v>72.91</v>
      </c>
    </row>
    <row r="45" s="1" customFormat="1" ht="20" customHeight="1" spans="1:8">
      <c r="A45" s="5">
        <v>43</v>
      </c>
      <c r="B45" s="5" t="str">
        <f>"20260160334"</f>
        <v>20260160334</v>
      </c>
      <c r="C45" s="5" t="str">
        <f t="shared" si="9"/>
        <v>03</v>
      </c>
      <c r="D45" s="5" t="str">
        <f>"34"</f>
        <v>34</v>
      </c>
      <c r="E45" s="5" t="str">
        <f t="shared" si="1"/>
        <v>2026016</v>
      </c>
      <c r="F45" s="5" t="s">
        <v>9</v>
      </c>
      <c r="G45" s="5" t="s">
        <v>10</v>
      </c>
      <c r="H45" s="5">
        <v>72.43</v>
      </c>
    </row>
    <row r="46" s="1" customFormat="1" ht="20" customHeight="1" spans="1:8">
      <c r="A46" s="5">
        <v>44</v>
      </c>
      <c r="B46" s="5" t="str">
        <f>"20260160216"</f>
        <v>20260160216</v>
      </c>
      <c r="C46" s="5" t="str">
        <f>"02"</f>
        <v>02</v>
      </c>
      <c r="D46" s="5" t="str">
        <f>"16"</f>
        <v>16</v>
      </c>
      <c r="E46" s="5" t="str">
        <f t="shared" si="1"/>
        <v>2026016</v>
      </c>
      <c r="F46" s="5" t="s">
        <v>9</v>
      </c>
      <c r="G46" s="5" t="s">
        <v>10</v>
      </c>
      <c r="H46" s="5">
        <v>72.34</v>
      </c>
    </row>
    <row r="47" s="1" customFormat="1" ht="20" customHeight="1" spans="1:8">
      <c r="A47" s="5">
        <v>45</v>
      </c>
      <c r="B47" s="5" t="str">
        <f>"20260160114"</f>
        <v>20260160114</v>
      </c>
      <c r="C47" s="5" t="str">
        <f t="shared" ref="C47:C52" si="10">"01"</f>
        <v>01</v>
      </c>
      <c r="D47" s="5" t="str">
        <f>"14"</f>
        <v>14</v>
      </c>
      <c r="E47" s="5" t="str">
        <f t="shared" si="1"/>
        <v>2026016</v>
      </c>
      <c r="F47" s="5" t="s">
        <v>9</v>
      </c>
      <c r="G47" s="5" t="s">
        <v>10</v>
      </c>
      <c r="H47" s="5">
        <v>71.78</v>
      </c>
    </row>
    <row r="48" s="1" customFormat="1" ht="20" customHeight="1" spans="1:8">
      <c r="A48" s="5">
        <v>46</v>
      </c>
      <c r="B48" s="5" t="str">
        <f>"20260160301"</f>
        <v>20260160301</v>
      </c>
      <c r="C48" s="5" t="str">
        <f t="shared" si="9"/>
        <v>03</v>
      </c>
      <c r="D48" s="5" t="str">
        <f>"01"</f>
        <v>01</v>
      </c>
      <c r="E48" s="5" t="str">
        <f t="shared" si="1"/>
        <v>2026016</v>
      </c>
      <c r="F48" s="5" t="s">
        <v>9</v>
      </c>
      <c r="G48" s="5" t="s">
        <v>10</v>
      </c>
      <c r="H48" s="5">
        <v>71.52</v>
      </c>
    </row>
    <row r="49" s="1" customFormat="1" ht="20" customHeight="1" spans="1:8">
      <c r="A49" s="5">
        <v>47</v>
      </c>
      <c r="B49" s="5" t="str">
        <f>"20260160317"</f>
        <v>20260160317</v>
      </c>
      <c r="C49" s="5" t="str">
        <f t="shared" si="9"/>
        <v>03</v>
      </c>
      <c r="D49" s="5" t="str">
        <f>"17"</f>
        <v>17</v>
      </c>
      <c r="E49" s="5" t="str">
        <f t="shared" si="1"/>
        <v>2026016</v>
      </c>
      <c r="F49" s="5" t="s">
        <v>9</v>
      </c>
      <c r="G49" s="5" t="s">
        <v>10</v>
      </c>
      <c r="H49" s="5">
        <v>71.43</v>
      </c>
    </row>
    <row r="50" s="1" customFormat="1" ht="20" customHeight="1" spans="1:8">
      <c r="A50" s="5">
        <v>48</v>
      </c>
      <c r="B50" s="5" t="str">
        <f>"20260160110"</f>
        <v>20260160110</v>
      </c>
      <c r="C50" s="5" t="str">
        <f t="shared" si="10"/>
        <v>01</v>
      </c>
      <c r="D50" s="5" t="str">
        <f>"10"</f>
        <v>10</v>
      </c>
      <c r="E50" s="5" t="str">
        <f t="shared" si="1"/>
        <v>2026016</v>
      </c>
      <c r="F50" s="5" t="s">
        <v>9</v>
      </c>
      <c r="G50" s="5" t="s">
        <v>10</v>
      </c>
      <c r="H50" s="5">
        <v>71.3</v>
      </c>
    </row>
    <row r="51" s="1" customFormat="1" ht="20" customHeight="1" spans="1:8">
      <c r="A51" s="5">
        <v>49</v>
      </c>
      <c r="B51" s="5" t="str">
        <f>"20260160330"</f>
        <v>20260160330</v>
      </c>
      <c r="C51" s="5" t="str">
        <f t="shared" ref="C51:C57" si="11">"03"</f>
        <v>03</v>
      </c>
      <c r="D51" s="5" t="str">
        <f>"30"</f>
        <v>30</v>
      </c>
      <c r="E51" s="5" t="str">
        <f t="shared" si="1"/>
        <v>2026016</v>
      </c>
      <c r="F51" s="5" t="s">
        <v>9</v>
      </c>
      <c r="G51" s="5" t="s">
        <v>10</v>
      </c>
      <c r="H51" s="5">
        <v>71.21</v>
      </c>
    </row>
    <row r="52" s="1" customFormat="1" ht="20" customHeight="1" spans="1:8">
      <c r="A52" s="5">
        <v>50</v>
      </c>
      <c r="B52" s="5" t="str">
        <f>"20260160115"</f>
        <v>20260160115</v>
      </c>
      <c r="C52" s="5" t="str">
        <f t="shared" si="10"/>
        <v>01</v>
      </c>
      <c r="D52" s="5" t="str">
        <f>"15"</f>
        <v>15</v>
      </c>
      <c r="E52" s="5" t="str">
        <f t="shared" si="1"/>
        <v>2026016</v>
      </c>
      <c r="F52" s="5" t="s">
        <v>9</v>
      </c>
      <c r="G52" s="5" t="s">
        <v>10</v>
      </c>
      <c r="H52" s="5">
        <v>71.04</v>
      </c>
    </row>
    <row r="53" s="1" customFormat="1" ht="20" customHeight="1" spans="1:8">
      <c r="A53" s="5">
        <v>51</v>
      </c>
      <c r="B53" s="5" t="str">
        <f>"20260160303"</f>
        <v>20260160303</v>
      </c>
      <c r="C53" s="5" t="str">
        <f t="shared" si="11"/>
        <v>03</v>
      </c>
      <c r="D53" s="5" t="str">
        <f>"03"</f>
        <v>03</v>
      </c>
      <c r="E53" s="5" t="str">
        <f t="shared" si="1"/>
        <v>2026016</v>
      </c>
      <c r="F53" s="5" t="s">
        <v>9</v>
      </c>
      <c r="G53" s="5" t="s">
        <v>10</v>
      </c>
      <c r="H53" s="5">
        <v>71</v>
      </c>
    </row>
    <row r="54" s="1" customFormat="1" ht="20" customHeight="1" spans="1:8">
      <c r="A54" s="5">
        <v>52</v>
      </c>
      <c r="B54" s="5" t="str">
        <f>"20260160109"</f>
        <v>20260160109</v>
      </c>
      <c r="C54" s="5" t="str">
        <f>"01"</f>
        <v>01</v>
      </c>
      <c r="D54" s="5" t="str">
        <f>"09"</f>
        <v>09</v>
      </c>
      <c r="E54" s="5" t="str">
        <f t="shared" si="1"/>
        <v>2026016</v>
      </c>
      <c r="F54" s="5" t="s">
        <v>9</v>
      </c>
      <c r="G54" s="5" t="s">
        <v>10</v>
      </c>
      <c r="H54" s="5">
        <v>70.34</v>
      </c>
    </row>
    <row r="55" s="1" customFormat="1" ht="20" customHeight="1" spans="1:8">
      <c r="A55" s="5">
        <v>53</v>
      </c>
      <c r="B55" s="5" t="str">
        <f>"20260160111"</f>
        <v>20260160111</v>
      </c>
      <c r="C55" s="5" t="str">
        <f>"01"</f>
        <v>01</v>
      </c>
      <c r="D55" s="5" t="str">
        <f>"11"</f>
        <v>11</v>
      </c>
      <c r="E55" s="5" t="str">
        <f t="shared" si="1"/>
        <v>2026016</v>
      </c>
      <c r="F55" s="5" t="s">
        <v>9</v>
      </c>
      <c r="G55" s="5" t="s">
        <v>10</v>
      </c>
      <c r="H55" s="5">
        <v>70.04</v>
      </c>
    </row>
    <row r="56" s="1" customFormat="1" ht="20" customHeight="1" spans="1:8">
      <c r="A56" s="5">
        <v>54</v>
      </c>
      <c r="B56" s="5" t="str">
        <f>"20260160332"</f>
        <v>20260160332</v>
      </c>
      <c r="C56" s="5" t="str">
        <f t="shared" si="11"/>
        <v>03</v>
      </c>
      <c r="D56" s="5" t="str">
        <f>"32"</f>
        <v>32</v>
      </c>
      <c r="E56" s="5" t="str">
        <f t="shared" si="1"/>
        <v>2026016</v>
      </c>
      <c r="F56" s="5" t="s">
        <v>9</v>
      </c>
      <c r="G56" s="5" t="s">
        <v>10</v>
      </c>
      <c r="H56" s="5">
        <v>69.39</v>
      </c>
    </row>
    <row r="57" s="1" customFormat="1" ht="20" customHeight="1" spans="1:8">
      <c r="A57" s="5">
        <v>55</v>
      </c>
      <c r="B57" s="5" t="str">
        <f>"20260160329"</f>
        <v>20260160329</v>
      </c>
      <c r="C57" s="5" t="str">
        <f t="shared" si="11"/>
        <v>03</v>
      </c>
      <c r="D57" s="5" t="str">
        <f>"29"</f>
        <v>29</v>
      </c>
      <c r="E57" s="5" t="str">
        <f t="shared" si="1"/>
        <v>2026016</v>
      </c>
      <c r="F57" s="5" t="s">
        <v>9</v>
      </c>
      <c r="G57" s="5" t="s">
        <v>10</v>
      </c>
      <c r="H57" s="5">
        <v>69.17</v>
      </c>
    </row>
    <row r="58" s="1" customFormat="1" ht="20" customHeight="1" spans="1:8">
      <c r="A58" s="5">
        <v>56</v>
      </c>
      <c r="B58" s="5" t="str">
        <f>"20260160221"</f>
        <v>20260160221</v>
      </c>
      <c r="C58" s="5" t="str">
        <f t="shared" ref="C58:C60" si="12">"02"</f>
        <v>02</v>
      </c>
      <c r="D58" s="5" t="str">
        <f>"21"</f>
        <v>21</v>
      </c>
      <c r="E58" s="5" t="str">
        <f t="shared" si="1"/>
        <v>2026016</v>
      </c>
      <c r="F58" s="5" t="s">
        <v>9</v>
      </c>
      <c r="G58" s="5" t="s">
        <v>10</v>
      </c>
      <c r="H58" s="5">
        <v>68.78</v>
      </c>
    </row>
    <row r="59" s="1" customFormat="1" ht="20" customHeight="1" spans="1:8">
      <c r="A59" s="5">
        <v>57</v>
      </c>
      <c r="B59" s="5" t="str">
        <f>"20260160208"</f>
        <v>20260160208</v>
      </c>
      <c r="C59" s="5" t="str">
        <f t="shared" si="12"/>
        <v>02</v>
      </c>
      <c r="D59" s="5" t="str">
        <f>"08"</f>
        <v>08</v>
      </c>
      <c r="E59" s="5" t="str">
        <f t="shared" si="1"/>
        <v>2026016</v>
      </c>
      <c r="F59" s="5" t="s">
        <v>9</v>
      </c>
      <c r="G59" s="5" t="s">
        <v>10</v>
      </c>
      <c r="H59" s="5">
        <v>65.6</v>
      </c>
    </row>
    <row r="60" s="1" customFormat="1" ht="20" customHeight="1" spans="1:8">
      <c r="A60" s="5">
        <v>58</v>
      </c>
      <c r="B60" s="5" t="str">
        <f>"20260160224"</f>
        <v>20260160224</v>
      </c>
      <c r="C60" s="5" t="str">
        <f t="shared" si="12"/>
        <v>02</v>
      </c>
      <c r="D60" s="5" t="str">
        <f>"24"</f>
        <v>24</v>
      </c>
      <c r="E60" s="5" t="str">
        <f t="shared" si="1"/>
        <v>2026016</v>
      </c>
      <c r="F60" s="5" t="s">
        <v>9</v>
      </c>
      <c r="G60" s="5" t="s">
        <v>10</v>
      </c>
      <c r="H60" s="5">
        <v>64.39</v>
      </c>
    </row>
    <row r="61" s="1" customFormat="1" ht="20" customHeight="1" spans="1:8">
      <c r="A61" s="5">
        <v>59</v>
      </c>
      <c r="B61" s="5" t="str">
        <f>"20260160113"</f>
        <v>20260160113</v>
      </c>
      <c r="C61" s="5" t="str">
        <f t="shared" ref="C61:C66" si="13">"01"</f>
        <v>01</v>
      </c>
      <c r="D61" s="5" t="str">
        <f>"13"</f>
        <v>13</v>
      </c>
      <c r="E61" s="5" t="str">
        <f t="shared" si="1"/>
        <v>2026016</v>
      </c>
      <c r="F61" s="5" t="s">
        <v>9</v>
      </c>
      <c r="G61" s="5" t="s">
        <v>10</v>
      </c>
      <c r="H61" s="5">
        <v>64.3</v>
      </c>
    </row>
    <row r="62" s="1" customFormat="1" ht="20" customHeight="1" spans="1:8">
      <c r="A62" s="5">
        <v>60</v>
      </c>
      <c r="B62" s="5" t="str">
        <f>"20260160223"</f>
        <v>20260160223</v>
      </c>
      <c r="C62" s="5" t="str">
        <f>"02"</f>
        <v>02</v>
      </c>
      <c r="D62" s="5" t="str">
        <f>"23"</f>
        <v>23</v>
      </c>
      <c r="E62" s="5" t="str">
        <f t="shared" si="1"/>
        <v>2026016</v>
      </c>
      <c r="F62" s="5" t="s">
        <v>9</v>
      </c>
      <c r="G62" s="5" t="s">
        <v>10</v>
      </c>
      <c r="H62" s="5">
        <v>64.08</v>
      </c>
    </row>
    <row r="63" s="1" customFormat="1" ht="20" customHeight="1" spans="1:8">
      <c r="A63" s="5">
        <v>61</v>
      </c>
      <c r="B63" s="5" t="str">
        <f>"20260160327"</f>
        <v>20260160327</v>
      </c>
      <c r="C63" s="5" t="str">
        <f t="shared" ref="C63:C67" si="14">"03"</f>
        <v>03</v>
      </c>
      <c r="D63" s="5" t="str">
        <f>"27"</f>
        <v>27</v>
      </c>
      <c r="E63" s="5" t="str">
        <f t="shared" si="1"/>
        <v>2026016</v>
      </c>
      <c r="F63" s="5" t="s">
        <v>9</v>
      </c>
      <c r="G63" s="5" t="s">
        <v>10</v>
      </c>
      <c r="H63" s="5">
        <v>63.78</v>
      </c>
    </row>
    <row r="64" s="1" customFormat="1" ht="20" customHeight="1" spans="1:8">
      <c r="A64" s="5">
        <v>62</v>
      </c>
      <c r="B64" s="5" t="str">
        <f>"20260160341"</f>
        <v>20260160341</v>
      </c>
      <c r="C64" s="5" t="str">
        <f t="shared" si="14"/>
        <v>03</v>
      </c>
      <c r="D64" s="5" t="str">
        <f>"41"</f>
        <v>41</v>
      </c>
      <c r="E64" s="5" t="str">
        <f t="shared" si="1"/>
        <v>2026016</v>
      </c>
      <c r="F64" s="5" t="s">
        <v>9</v>
      </c>
      <c r="G64" s="5" t="s">
        <v>10</v>
      </c>
      <c r="H64" s="5">
        <v>63.56</v>
      </c>
    </row>
    <row r="65" s="1" customFormat="1" ht="20" customHeight="1" spans="1:8">
      <c r="A65" s="5">
        <v>63</v>
      </c>
      <c r="B65" s="5" t="str">
        <f>"20260160102"</f>
        <v>20260160102</v>
      </c>
      <c r="C65" s="5" t="str">
        <f t="shared" si="13"/>
        <v>01</v>
      </c>
      <c r="D65" s="5" t="str">
        <f>"02"</f>
        <v>02</v>
      </c>
      <c r="E65" s="5" t="str">
        <f t="shared" si="1"/>
        <v>2026016</v>
      </c>
      <c r="F65" s="5" t="s">
        <v>9</v>
      </c>
      <c r="G65" s="5" t="s">
        <v>10</v>
      </c>
      <c r="H65" s="5">
        <v>61.73</v>
      </c>
    </row>
    <row r="66" s="1" customFormat="1" ht="20" customHeight="1" spans="1:8">
      <c r="A66" s="5">
        <v>64</v>
      </c>
      <c r="B66" s="5" t="str">
        <f>"20260160122"</f>
        <v>20260160122</v>
      </c>
      <c r="C66" s="5" t="str">
        <f t="shared" si="13"/>
        <v>01</v>
      </c>
      <c r="D66" s="5" t="str">
        <f>"22"</f>
        <v>22</v>
      </c>
      <c r="E66" s="5" t="str">
        <f t="shared" si="1"/>
        <v>2026016</v>
      </c>
      <c r="F66" s="5" t="s">
        <v>9</v>
      </c>
      <c r="G66" s="5" t="s">
        <v>10</v>
      </c>
      <c r="H66" s="5">
        <v>60.78</v>
      </c>
    </row>
    <row r="67" s="1" customFormat="1" ht="20" customHeight="1" spans="1:8">
      <c r="A67" s="5">
        <v>65</v>
      </c>
      <c r="B67" s="5" t="str">
        <f>"20260160324"</f>
        <v>20260160324</v>
      </c>
      <c r="C67" s="5" t="str">
        <f t="shared" si="14"/>
        <v>03</v>
      </c>
      <c r="D67" s="5" t="str">
        <f>"24"</f>
        <v>24</v>
      </c>
      <c r="E67" s="5" t="str">
        <f t="shared" ref="E67:E95" si="15">"2026016"</f>
        <v>2026016</v>
      </c>
      <c r="F67" s="5" t="s">
        <v>9</v>
      </c>
      <c r="G67" s="5" t="s">
        <v>10</v>
      </c>
      <c r="H67" s="5">
        <v>60.56</v>
      </c>
    </row>
    <row r="68" s="1" customFormat="1" ht="20" customHeight="1" spans="1:8">
      <c r="A68" s="5">
        <v>66</v>
      </c>
      <c r="B68" s="5" t="str">
        <f>"20260160218"</f>
        <v>20260160218</v>
      </c>
      <c r="C68" s="5" t="str">
        <f>"02"</f>
        <v>02</v>
      </c>
      <c r="D68" s="5" t="str">
        <f>"18"</f>
        <v>18</v>
      </c>
      <c r="E68" s="5" t="str">
        <f t="shared" si="15"/>
        <v>2026016</v>
      </c>
      <c r="F68" s="5" t="s">
        <v>9</v>
      </c>
      <c r="G68" s="5" t="s">
        <v>10</v>
      </c>
      <c r="H68" s="5">
        <v>59.52</v>
      </c>
    </row>
    <row r="69" s="1" customFormat="1" ht="20" customHeight="1" spans="1:8">
      <c r="A69" s="5">
        <v>67</v>
      </c>
      <c r="B69" s="5" t="str">
        <f>"20260160320"</f>
        <v>20260160320</v>
      </c>
      <c r="C69" s="5" t="str">
        <f>"03"</f>
        <v>03</v>
      </c>
      <c r="D69" s="5" t="str">
        <f>"20"</f>
        <v>20</v>
      </c>
      <c r="E69" s="5" t="str">
        <f t="shared" si="15"/>
        <v>2026016</v>
      </c>
      <c r="F69" s="5" t="s">
        <v>9</v>
      </c>
      <c r="G69" s="5" t="s">
        <v>10</v>
      </c>
      <c r="H69" s="5">
        <v>52.9</v>
      </c>
    </row>
    <row r="70" s="1" customFormat="1" ht="20" customHeight="1" spans="1:8">
      <c r="A70" s="5">
        <v>68</v>
      </c>
      <c r="B70" s="5" t="str">
        <f>"20260160103"</f>
        <v>20260160103</v>
      </c>
      <c r="C70" s="5" t="str">
        <f t="shared" ref="C70:C75" si="16">"01"</f>
        <v>01</v>
      </c>
      <c r="D70" s="5" t="str">
        <f>"03"</f>
        <v>03</v>
      </c>
      <c r="E70" s="5" t="str">
        <f t="shared" si="15"/>
        <v>2026016</v>
      </c>
      <c r="F70" s="5" t="s">
        <v>9</v>
      </c>
      <c r="G70" s="5" t="s">
        <v>10</v>
      </c>
      <c r="H70" s="5" t="s">
        <v>11</v>
      </c>
    </row>
    <row r="71" s="1" customFormat="1" ht="20" customHeight="1" spans="1:8">
      <c r="A71" s="5">
        <v>69</v>
      </c>
      <c r="B71" s="5" t="str">
        <f>"20260160108"</f>
        <v>20260160108</v>
      </c>
      <c r="C71" s="5" t="str">
        <f t="shared" si="16"/>
        <v>01</v>
      </c>
      <c r="D71" s="5" t="str">
        <f>"08"</f>
        <v>08</v>
      </c>
      <c r="E71" s="5" t="str">
        <f t="shared" si="15"/>
        <v>2026016</v>
      </c>
      <c r="F71" s="5" t="s">
        <v>9</v>
      </c>
      <c r="G71" s="5" t="s">
        <v>10</v>
      </c>
      <c r="H71" s="5" t="s">
        <v>11</v>
      </c>
    </row>
    <row r="72" s="1" customFormat="1" ht="20" customHeight="1" spans="1:8">
      <c r="A72" s="5">
        <v>70</v>
      </c>
      <c r="B72" s="5" t="str">
        <f>"20260160117"</f>
        <v>20260160117</v>
      </c>
      <c r="C72" s="5" t="str">
        <f t="shared" si="16"/>
        <v>01</v>
      </c>
      <c r="D72" s="5" t="str">
        <f>"17"</f>
        <v>17</v>
      </c>
      <c r="E72" s="5" t="str">
        <f t="shared" si="15"/>
        <v>2026016</v>
      </c>
      <c r="F72" s="5" t="s">
        <v>9</v>
      </c>
      <c r="G72" s="5" t="s">
        <v>10</v>
      </c>
      <c r="H72" s="5" t="s">
        <v>11</v>
      </c>
    </row>
    <row r="73" s="1" customFormat="1" ht="20" customHeight="1" spans="1:8">
      <c r="A73" s="5">
        <v>71</v>
      </c>
      <c r="B73" s="5" t="str">
        <f>"20260160118"</f>
        <v>20260160118</v>
      </c>
      <c r="C73" s="5" t="str">
        <f t="shared" si="16"/>
        <v>01</v>
      </c>
      <c r="D73" s="5" t="str">
        <f>"18"</f>
        <v>18</v>
      </c>
      <c r="E73" s="5" t="str">
        <f t="shared" si="15"/>
        <v>2026016</v>
      </c>
      <c r="F73" s="5" t="s">
        <v>9</v>
      </c>
      <c r="G73" s="5" t="s">
        <v>10</v>
      </c>
      <c r="H73" s="5" t="s">
        <v>11</v>
      </c>
    </row>
    <row r="74" s="1" customFormat="1" ht="20" customHeight="1" spans="1:8">
      <c r="A74" s="5">
        <v>72</v>
      </c>
      <c r="B74" s="5" t="str">
        <f>"20260160121"</f>
        <v>20260160121</v>
      </c>
      <c r="C74" s="5" t="str">
        <f t="shared" si="16"/>
        <v>01</v>
      </c>
      <c r="D74" s="5" t="str">
        <f>"21"</f>
        <v>21</v>
      </c>
      <c r="E74" s="5" t="str">
        <f t="shared" si="15"/>
        <v>2026016</v>
      </c>
      <c r="F74" s="5" t="s">
        <v>9</v>
      </c>
      <c r="G74" s="5" t="s">
        <v>10</v>
      </c>
      <c r="H74" s="5" t="s">
        <v>11</v>
      </c>
    </row>
    <row r="75" s="1" customFormat="1" ht="20" customHeight="1" spans="1:8">
      <c r="A75" s="5">
        <v>73</v>
      </c>
      <c r="B75" s="5" t="str">
        <f>"20260160124"</f>
        <v>20260160124</v>
      </c>
      <c r="C75" s="5" t="str">
        <f t="shared" si="16"/>
        <v>01</v>
      </c>
      <c r="D75" s="5" t="str">
        <f>"24"</f>
        <v>24</v>
      </c>
      <c r="E75" s="5" t="str">
        <f t="shared" si="15"/>
        <v>2026016</v>
      </c>
      <c r="F75" s="5" t="s">
        <v>9</v>
      </c>
      <c r="G75" s="5" t="s">
        <v>10</v>
      </c>
      <c r="H75" s="5" t="s">
        <v>11</v>
      </c>
    </row>
    <row r="76" s="1" customFormat="1" ht="20" customHeight="1" spans="1:8">
      <c r="A76" s="5">
        <v>74</v>
      </c>
      <c r="B76" s="5" t="str">
        <f>"20260160202"</f>
        <v>20260160202</v>
      </c>
      <c r="C76" s="5" t="str">
        <f t="shared" ref="C76:C85" si="17">"02"</f>
        <v>02</v>
      </c>
      <c r="D76" s="5" t="str">
        <f>"02"</f>
        <v>02</v>
      </c>
      <c r="E76" s="5" t="str">
        <f t="shared" si="15"/>
        <v>2026016</v>
      </c>
      <c r="F76" s="5" t="s">
        <v>9</v>
      </c>
      <c r="G76" s="5" t="s">
        <v>10</v>
      </c>
      <c r="H76" s="5" t="s">
        <v>11</v>
      </c>
    </row>
    <row r="77" s="1" customFormat="1" ht="20" customHeight="1" spans="1:8">
      <c r="A77" s="5">
        <v>75</v>
      </c>
      <c r="B77" s="5" t="str">
        <f>"20260160205"</f>
        <v>20260160205</v>
      </c>
      <c r="C77" s="5" t="str">
        <f t="shared" si="17"/>
        <v>02</v>
      </c>
      <c r="D77" s="5" t="str">
        <f>"05"</f>
        <v>05</v>
      </c>
      <c r="E77" s="5" t="str">
        <f t="shared" si="15"/>
        <v>2026016</v>
      </c>
      <c r="F77" s="5" t="s">
        <v>9</v>
      </c>
      <c r="G77" s="5" t="s">
        <v>10</v>
      </c>
      <c r="H77" s="5" t="s">
        <v>11</v>
      </c>
    </row>
    <row r="78" s="1" customFormat="1" ht="20" customHeight="1" spans="1:8">
      <c r="A78" s="5">
        <v>76</v>
      </c>
      <c r="B78" s="5" t="str">
        <f>"20260160207"</f>
        <v>20260160207</v>
      </c>
      <c r="C78" s="5" t="str">
        <f t="shared" si="17"/>
        <v>02</v>
      </c>
      <c r="D78" s="5" t="str">
        <f>"07"</f>
        <v>07</v>
      </c>
      <c r="E78" s="5" t="str">
        <f t="shared" si="15"/>
        <v>2026016</v>
      </c>
      <c r="F78" s="5" t="s">
        <v>9</v>
      </c>
      <c r="G78" s="5" t="s">
        <v>10</v>
      </c>
      <c r="H78" s="5" t="s">
        <v>11</v>
      </c>
    </row>
    <row r="79" s="1" customFormat="1" ht="20" customHeight="1" spans="1:8">
      <c r="A79" s="5">
        <v>77</v>
      </c>
      <c r="B79" s="5" t="str">
        <f>"20260160209"</f>
        <v>20260160209</v>
      </c>
      <c r="C79" s="5" t="str">
        <f t="shared" si="17"/>
        <v>02</v>
      </c>
      <c r="D79" s="5" t="str">
        <f>"09"</f>
        <v>09</v>
      </c>
      <c r="E79" s="5" t="str">
        <f t="shared" si="15"/>
        <v>2026016</v>
      </c>
      <c r="F79" s="5" t="s">
        <v>9</v>
      </c>
      <c r="G79" s="5" t="s">
        <v>10</v>
      </c>
      <c r="H79" s="5" t="s">
        <v>11</v>
      </c>
    </row>
    <row r="80" s="1" customFormat="1" ht="20" customHeight="1" spans="1:8">
      <c r="A80" s="5">
        <v>78</v>
      </c>
      <c r="B80" s="5" t="str">
        <f>"20260160210"</f>
        <v>20260160210</v>
      </c>
      <c r="C80" s="5" t="str">
        <f t="shared" si="17"/>
        <v>02</v>
      </c>
      <c r="D80" s="5" t="str">
        <f>"10"</f>
        <v>10</v>
      </c>
      <c r="E80" s="5" t="str">
        <f t="shared" si="15"/>
        <v>2026016</v>
      </c>
      <c r="F80" s="5" t="s">
        <v>9</v>
      </c>
      <c r="G80" s="5" t="s">
        <v>10</v>
      </c>
      <c r="H80" s="5" t="s">
        <v>11</v>
      </c>
    </row>
    <row r="81" s="1" customFormat="1" ht="20" customHeight="1" spans="1:8">
      <c r="A81" s="5">
        <v>79</v>
      </c>
      <c r="B81" s="5" t="str">
        <f>"20260160211"</f>
        <v>20260160211</v>
      </c>
      <c r="C81" s="5" t="str">
        <f t="shared" si="17"/>
        <v>02</v>
      </c>
      <c r="D81" s="5" t="str">
        <f>"11"</f>
        <v>11</v>
      </c>
      <c r="E81" s="5" t="str">
        <f t="shared" si="15"/>
        <v>2026016</v>
      </c>
      <c r="F81" s="5" t="s">
        <v>9</v>
      </c>
      <c r="G81" s="5" t="s">
        <v>10</v>
      </c>
      <c r="H81" s="5" t="s">
        <v>11</v>
      </c>
    </row>
    <row r="82" s="1" customFormat="1" ht="20" customHeight="1" spans="1:8">
      <c r="A82" s="5">
        <v>80</v>
      </c>
      <c r="B82" s="5" t="str">
        <f>"20260160212"</f>
        <v>20260160212</v>
      </c>
      <c r="C82" s="5" t="str">
        <f t="shared" si="17"/>
        <v>02</v>
      </c>
      <c r="D82" s="5" t="str">
        <f>"12"</f>
        <v>12</v>
      </c>
      <c r="E82" s="5" t="str">
        <f t="shared" si="15"/>
        <v>2026016</v>
      </c>
      <c r="F82" s="5" t="s">
        <v>9</v>
      </c>
      <c r="G82" s="5" t="s">
        <v>10</v>
      </c>
      <c r="H82" s="5" t="s">
        <v>11</v>
      </c>
    </row>
    <row r="83" s="1" customFormat="1" ht="20" customHeight="1" spans="1:8">
      <c r="A83" s="5">
        <v>81</v>
      </c>
      <c r="B83" s="5" t="str">
        <f>"20260160217"</f>
        <v>20260160217</v>
      </c>
      <c r="C83" s="5" t="str">
        <f t="shared" si="17"/>
        <v>02</v>
      </c>
      <c r="D83" s="5" t="str">
        <f>"17"</f>
        <v>17</v>
      </c>
      <c r="E83" s="5" t="str">
        <f t="shared" si="15"/>
        <v>2026016</v>
      </c>
      <c r="F83" s="5" t="s">
        <v>9</v>
      </c>
      <c r="G83" s="5" t="s">
        <v>10</v>
      </c>
      <c r="H83" s="5" t="s">
        <v>11</v>
      </c>
    </row>
    <row r="84" s="1" customFormat="1" ht="20" customHeight="1" spans="1:8">
      <c r="A84" s="5">
        <v>82</v>
      </c>
      <c r="B84" s="5" t="str">
        <f>"20260160220"</f>
        <v>20260160220</v>
      </c>
      <c r="C84" s="5" t="str">
        <f t="shared" si="17"/>
        <v>02</v>
      </c>
      <c r="D84" s="5" t="str">
        <f>"20"</f>
        <v>20</v>
      </c>
      <c r="E84" s="5" t="str">
        <f t="shared" si="15"/>
        <v>2026016</v>
      </c>
      <c r="F84" s="5" t="s">
        <v>9</v>
      </c>
      <c r="G84" s="5" t="s">
        <v>10</v>
      </c>
      <c r="H84" s="5" t="s">
        <v>11</v>
      </c>
    </row>
    <row r="85" s="1" customFormat="1" ht="20" customHeight="1" spans="1:8">
      <c r="A85" s="5">
        <v>83</v>
      </c>
      <c r="B85" s="5" t="str">
        <f>"20260160222"</f>
        <v>20260160222</v>
      </c>
      <c r="C85" s="5" t="str">
        <f t="shared" si="17"/>
        <v>02</v>
      </c>
      <c r="D85" s="5" t="str">
        <f>"22"</f>
        <v>22</v>
      </c>
      <c r="E85" s="5" t="str">
        <f t="shared" si="15"/>
        <v>2026016</v>
      </c>
      <c r="F85" s="5" t="s">
        <v>9</v>
      </c>
      <c r="G85" s="5" t="s">
        <v>10</v>
      </c>
      <c r="H85" s="5" t="s">
        <v>11</v>
      </c>
    </row>
    <row r="86" s="1" customFormat="1" ht="20" customHeight="1" spans="1:8">
      <c r="A86" s="5">
        <v>84</v>
      </c>
      <c r="B86" s="5" t="str">
        <f>"20260160304"</f>
        <v>20260160304</v>
      </c>
      <c r="C86" s="5" t="str">
        <f t="shared" ref="C86:C102" si="18">"03"</f>
        <v>03</v>
      </c>
      <c r="D86" s="5" t="str">
        <f>"04"</f>
        <v>04</v>
      </c>
      <c r="E86" s="5" t="str">
        <f t="shared" si="15"/>
        <v>2026016</v>
      </c>
      <c r="F86" s="5" t="s">
        <v>9</v>
      </c>
      <c r="G86" s="5" t="s">
        <v>10</v>
      </c>
      <c r="H86" s="5" t="s">
        <v>11</v>
      </c>
    </row>
    <row r="87" s="1" customFormat="1" ht="20" customHeight="1" spans="1:8">
      <c r="A87" s="5">
        <v>85</v>
      </c>
      <c r="B87" s="5" t="str">
        <f>"20260160307"</f>
        <v>20260160307</v>
      </c>
      <c r="C87" s="5" t="str">
        <f t="shared" si="18"/>
        <v>03</v>
      </c>
      <c r="D87" s="5" t="str">
        <f>"07"</f>
        <v>07</v>
      </c>
      <c r="E87" s="5" t="str">
        <f t="shared" si="15"/>
        <v>2026016</v>
      </c>
      <c r="F87" s="5" t="s">
        <v>9</v>
      </c>
      <c r="G87" s="5" t="s">
        <v>10</v>
      </c>
      <c r="H87" s="5" t="s">
        <v>11</v>
      </c>
    </row>
    <row r="88" s="1" customFormat="1" ht="20" customHeight="1" spans="1:8">
      <c r="A88" s="5">
        <v>86</v>
      </c>
      <c r="B88" s="5" t="str">
        <f>"20260160308"</f>
        <v>20260160308</v>
      </c>
      <c r="C88" s="5" t="str">
        <f t="shared" si="18"/>
        <v>03</v>
      </c>
      <c r="D88" s="5" t="str">
        <f>"08"</f>
        <v>08</v>
      </c>
      <c r="E88" s="5" t="str">
        <f t="shared" si="15"/>
        <v>2026016</v>
      </c>
      <c r="F88" s="5" t="s">
        <v>9</v>
      </c>
      <c r="G88" s="5" t="s">
        <v>10</v>
      </c>
      <c r="H88" s="5" t="s">
        <v>11</v>
      </c>
    </row>
    <row r="89" s="1" customFormat="1" ht="20" customHeight="1" spans="1:8">
      <c r="A89" s="5">
        <v>87</v>
      </c>
      <c r="B89" s="5" t="str">
        <f>"20260160312"</f>
        <v>20260160312</v>
      </c>
      <c r="C89" s="5" t="str">
        <f t="shared" si="18"/>
        <v>03</v>
      </c>
      <c r="D89" s="5" t="str">
        <f>"12"</f>
        <v>12</v>
      </c>
      <c r="E89" s="5" t="str">
        <f t="shared" si="15"/>
        <v>2026016</v>
      </c>
      <c r="F89" s="5" t="s">
        <v>9</v>
      </c>
      <c r="G89" s="5" t="s">
        <v>10</v>
      </c>
      <c r="H89" s="5" t="s">
        <v>11</v>
      </c>
    </row>
    <row r="90" s="1" customFormat="1" ht="20" customHeight="1" spans="1:8">
      <c r="A90" s="5">
        <v>88</v>
      </c>
      <c r="B90" s="5" t="str">
        <f>"20260160314"</f>
        <v>20260160314</v>
      </c>
      <c r="C90" s="5" t="str">
        <f t="shared" si="18"/>
        <v>03</v>
      </c>
      <c r="D90" s="5" t="str">
        <f>"14"</f>
        <v>14</v>
      </c>
      <c r="E90" s="5" t="str">
        <f t="shared" si="15"/>
        <v>2026016</v>
      </c>
      <c r="F90" s="5" t="s">
        <v>9</v>
      </c>
      <c r="G90" s="5" t="s">
        <v>10</v>
      </c>
      <c r="H90" s="5" t="s">
        <v>11</v>
      </c>
    </row>
    <row r="91" s="1" customFormat="1" ht="20" customHeight="1" spans="1:8">
      <c r="A91" s="5">
        <v>89</v>
      </c>
      <c r="B91" s="5" t="str">
        <f>"20260160318"</f>
        <v>20260160318</v>
      </c>
      <c r="C91" s="5" t="str">
        <f t="shared" si="18"/>
        <v>03</v>
      </c>
      <c r="D91" s="5" t="str">
        <f>"18"</f>
        <v>18</v>
      </c>
      <c r="E91" s="5" t="str">
        <f t="shared" si="15"/>
        <v>2026016</v>
      </c>
      <c r="F91" s="5" t="s">
        <v>9</v>
      </c>
      <c r="G91" s="5" t="s">
        <v>10</v>
      </c>
      <c r="H91" s="5" t="s">
        <v>11</v>
      </c>
    </row>
    <row r="92" s="1" customFormat="1" ht="20" customHeight="1" spans="1:8">
      <c r="A92" s="5">
        <v>90</v>
      </c>
      <c r="B92" s="5" t="str">
        <f>"20260160323"</f>
        <v>20260160323</v>
      </c>
      <c r="C92" s="5" t="str">
        <f t="shared" si="18"/>
        <v>03</v>
      </c>
      <c r="D92" s="5" t="str">
        <f>"23"</f>
        <v>23</v>
      </c>
      <c r="E92" s="5" t="str">
        <f t="shared" si="15"/>
        <v>2026016</v>
      </c>
      <c r="F92" s="5" t="s">
        <v>9</v>
      </c>
      <c r="G92" s="5" t="s">
        <v>10</v>
      </c>
      <c r="H92" s="5" t="s">
        <v>11</v>
      </c>
    </row>
    <row r="93" s="1" customFormat="1" ht="20" customHeight="1" spans="1:8">
      <c r="A93" s="5">
        <v>91</v>
      </c>
      <c r="B93" s="5" t="str">
        <f>"20260160335"</f>
        <v>20260160335</v>
      </c>
      <c r="C93" s="5" t="str">
        <f t="shared" si="18"/>
        <v>03</v>
      </c>
      <c r="D93" s="5" t="str">
        <f>"35"</f>
        <v>35</v>
      </c>
      <c r="E93" s="5" t="str">
        <f t="shared" si="15"/>
        <v>2026016</v>
      </c>
      <c r="F93" s="5" t="s">
        <v>9</v>
      </c>
      <c r="G93" s="5" t="s">
        <v>10</v>
      </c>
      <c r="H93" s="5" t="s">
        <v>11</v>
      </c>
    </row>
    <row r="94" s="1" customFormat="1" ht="20" customHeight="1" spans="1:8">
      <c r="A94" s="5">
        <v>92</v>
      </c>
      <c r="B94" s="5" t="str">
        <f>"20260160337"</f>
        <v>20260160337</v>
      </c>
      <c r="C94" s="5" t="str">
        <f t="shared" si="18"/>
        <v>03</v>
      </c>
      <c r="D94" s="5" t="str">
        <f>"37"</f>
        <v>37</v>
      </c>
      <c r="E94" s="5" t="str">
        <f t="shared" si="15"/>
        <v>2026016</v>
      </c>
      <c r="F94" s="5" t="s">
        <v>9</v>
      </c>
      <c r="G94" s="5" t="s">
        <v>10</v>
      </c>
      <c r="H94" s="5" t="s">
        <v>11</v>
      </c>
    </row>
    <row r="95" s="1" customFormat="1" ht="20" customHeight="1" spans="1:8">
      <c r="A95" s="5">
        <v>93</v>
      </c>
      <c r="B95" s="5" t="str">
        <f>"20260160340"</f>
        <v>20260160340</v>
      </c>
      <c r="C95" s="5" t="str">
        <f t="shared" si="18"/>
        <v>03</v>
      </c>
      <c r="D95" s="5" t="str">
        <f>"40"</f>
        <v>40</v>
      </c>
      <c r="E95" s="5" t="str">
        <f t="shared" si="15"/>
        <v>2026016</v>
      </c>
      <c r="F95" s="5" t="s">
        <v>9</v>
      </c>
      <c r="G95" s="5" t="s">
        <v>10</v>
      </c>
      <c r="H95" s="5" t="s">
        <v>11</v>
      </c>
    </row>
    <row r="96" s="1" customFormat="1" ht="20" customHeight="1" spans="1:8">
      <c r="A96" s="5">
        <v>94</v>
      </c>
      <c r="B96" s="5" t="str">
        <f>"20260170344"</f>
        <v>20260170344</v>
      </c>
      <c r="C96" s="5" t="str">
        <f t="shared" si="18"/>
        <v>03</v>
      </c>
      <c r="D96" s="5" t="str">
        <f>"44"</f>
        <v>44</v>
      </c>
      <c r="E96" s="5" t="str">
        <f t="shared" ref="E96:E102" si="19">"2026017"</f>
        <v>2026017</v>
      </c>
      <c r="F96" s="5" t="s">
        <v>9</v>
      </c>
      <c r="G96" s="5" t="s">
        <v>12</v>
      </c>
      <c r="H96" s="5">
        <v>81.95</v>
      </c>
    </row>
    <row r="97" s="1" customFormat="1" ht="20" customHeight="1" spans="1:8">
      <c r="A97" s="5">
        <v>95</v>
      </c>
      <c r="B97" s="5" t="str">
        <f>"20260170346"</f>
        <v>20260170346</v>
      </c>
      <c r="C97" s="5" t="str">
        <f t="shared" si="18"/>
        <v>03</v>
      </c>
      <c r="D97" s="5" t="str">
        <f>"46"</f>
        <v>46</v>
      </c>
      <c r="E97" s="5" t="str">
        <f t="shared" si="19"/>
        <v>2026017</v>
      </c>
      <c r="F97" s="5" t="s">
        <v>9</v>
      </c>
      <c r="G97" s="5" t="s">
        <v>12</v>
      </c>
      <c r="H97" s="5">
        <v>80.56</v>
      </c>
    </row>
    <row r="98" s="1" customFormat="1" ht="20" customHeight="1" spans="1:8">
      <c r="A98" s="5">
        <v>96</v>
      </c>
      <c r="B98" s="5" t="str">
        <f>"20260170347"</f>
        <v>20260170347</v>
      </c>
      <c r="C98" s="5" t="str">
        <f t="shared" si="18"/>
        <v>03</v>
      </c>
      <c r="D98" s="5" t="str">
        <f>"47"</f>
        <v>47</v>
      </c>
      <c r="E98" s="5" t="str">
        <f t="shared" si="19"/>
        <v>2026017</v>
      </c>
      <c r="F98" s="5" t="s">
        <v>9</v>
      </c>
      <c r="G98" s="5" t="s">
        <v>12</v>
      </c>
      <c r="H98" s="5">
        <v>78.17</v>
      </c>
    </row>
    <row r="99" s="1" customFormat="1" ht="20" customHeight="1" spans="1:8">
      <c r="A99" s="5">
        <v>97</v>
      </c>
      <c r="B99" s="5" t="str">
        <f>"20260170343"</f>
        <v>20260170343</v>
      </c>
      <c r="C99" s="5" t="str">
        <f t="shared" si="18"/>
        <v>03</v>
      </c>
      <c r="D99" s="5" t="str">
        <f>"43"</f>
        <v>43</v>
      </c>
      <c r="E99" s="5" t="str">
        <f t="shared" si="19"/>
        <v>2026017</v>
      </c>
      <c r="F99" s="5" t="s">
        <v>9</v>
      </c>
      <c r="G99" s="5" t="s">
        <v>12</v>
      </c>
      <c r="H99" s="5">
        <v>75.13</v>
      </c>
    </row>
    <row r="100" s="1" customFormat="1" ht="20" customHeight="1" spans="1:8">
      <c r="A100" s="5">
        <v>98</v>
      </c>
      <c r="B100" s="5" t="str">
        <f>"20260170348"</f>
        <v>20260170348</v>
      </c>
      <c r="C100" s="5" t="str">
        <f t="shared" si="18"/>
        <v>03</v>
      </c>
      <c r="D100" s="5" t="str">
        <f>"48"</f>
        <v>48</v>
      </c>
      <c r="E100" s="5" t="str">
        <f t="shared" si="19"/>
        <v>2026017</v>
      </c>
      <c r="F100" s="5" t="s">
        <v>9</v>
      </c>
      <c r="G100" s="5" t="s">
        <v>12</v>
      </c>
      <c r="H100" s="5">
        <v>64.82</v>
      </c>
    </row>
    <row r="101" s="1" customFormat="1" ht="20" customHeight="1" spans="1:8">
      <c r="A101" s="5">
        <v>99</v>
      </c>
      <c r="B101" s="5" t="str">
        <f>"20260170342"</f>
        <v>20260170342</v>
      </c>
      <c r="C101" s="5" t="str">
        <f t="shared" si="18"/>
        <v>03</v>
      </c>
      <c r="D101" s="5" t="str">
        <f>"42"</f>
        <v>42</v>
      </c>
      <c r="E101" s="5" t="str">
        <f t="shared" si="19"/>
        <v>2026017</v>
      </c>
      <c r="F101" s="5" t="s">
        <v>9</v>
      </c>
      <c r="G101" s="5" t="s">
        <v>12</v>
      </c>
      <c r="H101" s="5">
        <v>64.78</v>
      </c>
    </row>
    <row r="102" s="1" customFormat="1" ht="20" customHeight="1" spans="1:8">
      <c r="A102" s="5">
        <v>100</v>
      </c>
      <c r="B102" s="5" t="str">
        <f>"20260170345"</f>
        <v>20260170345</v>
      </c>
      <c r="C102" s="5" t="str">
        <f t="shared" si="18"/>
        <v>03</v>
      </c>
      <c r="D102" s="5" t="str">
        <f>"45"</f>
        <v>45</v>
      </c>
      <c r="E102" s="5" t="str">
        <f t="shared" si="19"/>
        <v>2026017</v>
      </c>
      <c r="F102" s="5" t="s">
        <v>9</v>
      </c>
      <c r="G102" s="5" t="s">
        <v>12</v>
      </c>
      <c r="H102" s="5" t="s">
        <v>11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2026-07-14T01:38:00Z</dcterms:created>
  <dcterms:modified xsi:type="dcterms:W3CDTF">2026-07-15T08:34:44Z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BA8ED904FC8C4AC0A6A77205CC86E7FB_13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